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الكتاب الاحصائي  43\"/>
    </mc:Choice>
  </mc:AlternateContent>
  <bookViews>
    <workbookView xWindow="0" yWindow="0" windowWidth="20490" windowHeight="7530" activeTab="2"/>
  </bookViews>
  <sheets>
    <sheet name="اسعار الصرف ج1" sheetId="5" r:id="rId1"/>
    <sheet name="السكان ح 2" sheetId="6" r:id="rId2"/>
    <sheet name="القوى العاملة ج3" sheetId="7" r:id="rId3"/>
    <sheet name="المساحة الجغرافية والمزروعة ج4" sheetId="8" r:id="rId4"/>
    <sheet name="استخدام الاراضي ج5" sheetId="9" r:id="rId5"/>
    <sheet name="ناتج محلي اجمالي وزراعي ج6" sheetId="10" r:id="rId6"/>
    <sheet name="متوسط نصيب الفردمن ناتج محلي ج7" sheetId="11" r:id="rId7"/>
    <sheet name="الاستثمارات الكلية والزراعية ج8" sheetId="14" r:id="rId8"/>
    <sheet name="تدفقات استثمارات اجنبية ج9-12 " sheetId="13" r:id="rId9"/>
    <sheet name="القروض والانفاق الحكومي 14-13 " sheetId="15" r:id="rId10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7" l="1"/>
  <c r="F28" i="7"/>
  <c r="G28" i="7"/>
  <c r="E32" i="6"/>
  <c r="G32" i="6"/>
  <c r="F32" i="6"/>
  <c r="E31" i="6"/>
  <c r="F31" i="6"/>
  <c r="G31" i="6"/>
  <c r="V28" i="9" l="1"/>
  <c r="M28" i="9" l="1"/>
  <c r="J27" i="8" l="1"/>
  <c r="I27" i="8"/>
  <c r="X14" i="9"/>
  <c r="Y14" i="9"/>
  <c r="AH28" i="9"/>
  <c r="B27" i="13" l="1"/>
  <c r="B66" i="13"/>
  <c r="B130" i="13"/>
  <c r="E125" i="13"/>
  <c r="F65" i="13"/>
  <c r="F64" i="13"/>
  <c r="F63" i="13"/>
  <c r="F62" i="13"/>
  <c r="F61" i="13"/>
  <c r="F60" i="13"/>
  <c r="F59" i="13"/>
  <c r="F58" i="13"/>
  <c r="F57" i="13"/>
  <c r="F56" i="13"/>
  <c r="F55" i="13"/>
  <c r="F52" i="13"/>
  <c r="F51" i="13"/>
  <c r="F48" i="13"/>
  <c r="F47" i="13"/>
  <c r="F46" i="13"/>
  <c r="F45" i="13"/>
  <c r="F44" i="13"/>
  <c r="F66" i="13" s="1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B98" i="13" l="1"/>
  <c r="U41" i="15"/>
  <c r="U42" i="15"/>
  <c r="U43" i="15"/>
  <c r="U44" i="15"/>
  <c r="U45" i="15"/>
  <c r="U46" i="15"/>
  <c r="U47" i="15"/>
  <c r="U48" i="15"/>
  <c r="U49" i="15"/>
  <c r="U50" i="15"/>
  <c r="U51" i="15"/>
  <c r="U52" i="15"/>
  <c r="U53" i="15"/>
  <c r="U54" i="15"/>
  <c r="U55" i="15"/>
  <c r="U56" i="15"/>
  <c r="U57" i="15"/>
  <c r="U58" i="15"/>
  <c r="U59" i="15"/>
  <c r="U60" i="15"/>
  <c r="U61" i="15"/>
  <c r="U63" i="15"/>
  <c r="U40" i="15"/>
  <c r="T40" i="15"/>
  <c r="T41" i="15"/>
  <c r="T42" i="15"/>
  <c r="T43" i="15"/>
  <c r="T44" i="15"/>
  <c r="T45" i="15"/>
  <c r="T46" i="15"/>
  <c r="T47" i="15"/>
  <c r="T48" i="15"/>
  <c r="T49" i="15"/>
  <c r="T50" i="15"/>
  <c r="T51" i="15"/>
  <c r="T52" i="15"/>
  <c r="T53" i="15"/>
  <c r="T54" i="15"/>
  <c r="T55" i="15"/>
  <c r="T56" i="15"/>
  <c r="T57" i="15"/>
  <c r="T58" i="15"/>
  <c r="T59" i="15"/>
  <c r="T60" i="15"/>
  <c r="T61" i="15"/>
  <c r="T62" i="15"/>
  <c r="T63" i="15"/>
  <c r="S40" i="15"/>
  <c r="S41" i="15"/>
  <c r="S42" i="15"/>
  <c r="S43" i="15"/>
  <c r="S44" i="15"/>
  <c r="S45" i="15"/>
  <c r="S46" i="15"/>
  <c r="S47" i="15"/>
  <c r="S48" i="15"/>
  <c r="S49" i="15"/>
  <c r="S50" i="15"/>
  <c r="S51" i="15"/>
  <c r="S52" i="15"/>
  <c r="S53" i="15"/>
  <c r="S54" i="15"/>
  <c r="S55" i="15"/>
  <c r="S56" i="15"/>
  <c r="S57" i="15"/>
  <c r="S58" i="15"/>
  <c r="S59" i="15"/>
  <c r="S60" i="15"/>
  <c r="S61" i="15"/>
  <c r="S62" i="15"/>
  <c r="S63" i="15"/>
  <c r="P58" i="15"/>
  <c r="R41" i="15"/>
  <c r="R42" i="15"/>
  <c r="R44" i="15"/>
  <c r="R53" i="15"/>
  <c r="R59" i="15"/>
  <c r="R62" i="15"/>
  <c r="R63" i="15"/>
  <c r="R40" i="15"/>
  <c r="Q40" i="15"/>
  <c r="P40" i="15"/>
  <c r="O40" i="15"/>
  <c r="N62" i="15"/>
  <c r="N8" i="15"/>
  <c r="M8" i="15"/>
  <c r="L8" i="15"/>
  <c r="M11" i="15"/>
  <c r="N11" i="15"/>
  <c r="M9" i="15"/>
  <c r="M10" i="15"/>
  <c r="M16" i="15"/>
  <c r="M19" i="15"/>
  <c r="M20" i="15"/>
  <c r="M26" i="15"/>
  <c r="M27" i="15"/>
  <c r="M30" i="15"/>
  <c r="N29" i="15"/>
  <c r="N9" i="15"/>
  <c r="N10" i="15"/>
  <c r="N16" i="15"/>
  <c r="N19" i="15"/>
  <c r="N20" i="15"/>
  <c r="N26" i="15"/>
  <c r="N27" i="15"/>
  <c r="N30" i="15"/>
  <c r="K30" i="15"/>
  <c r="G30" i="15"/>
  <c r="J62" i="15"/>
  <c r="K28" i="14"/>
  <c r="J28" i="14"/>
  <c r="F28" i="14"/>
  <c r="B7" i="11" l="1"/>
  <c r="I29" i="10"/>
  <c r="E29" i="10"/>
  <c r="U62" i="15" s="1"/>
  <c r="G28" i="6" l="1"/>
  <c r="E28" i="6"/>
  <c r="F28" i="6"/>
  <c r="D28" i="6"/>
  <c r="C28" i="6"/>
  <c r="E28" i="14" l="1"/>
  <c r="G28" i="14"/>
  <c r="H28" i="14"/>
  <c r="I28" i="14"/>
  <c r="D28" i="14"/>
  <c r="Q59" i="15"/>
  <c r="Q41" i="15"/>
  <c r="Q42" i="15"/>
  <c r="Q63" i="15"/>
  <c r="I62" i="15"/>
  <c r="Q62" i="15" s="1"/>
  <c r="L9" i="15" l="1"/>
  <c r="L10" i="15"/>
  <c r="L11" i="15"/>
  <c r="L16" i="15"/>
  <c r="L17" i="15"/>
  <c r="L19" i="15"/>
  <c r="L20" i="15"/>
  <c r="L26" i="15"/>
  <c r="L27" i="15"/>
  <c r="L30" i="15"/>
  <c r="E66" i="13"/>
  <c r="E130" i="13"/>
  <c r="E98" i="13"/>
  <c r="D130" i="13" l="1"/>
  <c r="D98" i="13"/>
  <c r="D66" i="13"/>
  <c r="D27" i="13"/>
  <c r="O47" i="15" l="1"/>
  <c r="P47" i="15"/>
  <c r="O48" i="15"/>
  <c r="P48" i="15"/>
  <c r="O50" i="15"/>
  <c r="P50" i="15"/>
  <c r="O51" i="15"/>
  <c r="P51" i="15"/>
  <c r="O52" i="15"/>
  <c r="P52" i="15"/>
  <c r="O53" i="15"/>
  <c r="P53" i="15"/>
  <c r="O56" i="15"/>
  <c r="P56" i="15"/>
  <c r="O58" i="15"/>
  <c r="O59" i="15"/>
  <c r="P59" i="15"/>
  <c r="O41" i="15"/>
  <c r="P41" i="15"/>
  <c r="O42" i="15"/>
  <c r="O63" i="15"/>
  <c r="P63" i="15"/>
  <c r="P62" i="15"/>
  <c r="G11" i="8"/>
  <c r="D9" i="8"/>
  <c r="G12" i="8"/>
  <c r="G18" i="8"/>
  <c r="G21" i="8"/>
  <c r="G27" i="8"/>
  <c r="G28" i="8"/>
  <c r="G30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L31" i="8" s="1"/>
  <c r="F32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9" i="8"/>
  <c r="F9" i="8"/>
  <c r="L9" i="8" s="1"/>
  <c r="G9" i="8"/>
  <c r="M9" i="8" s="1"/>
  <c r="G29" i="8"/>
  <c r="G17" i="8"/>
  <c r="G32" i="8"/>
  <c r="G15" i="8" l="1"/>
  <c r="G14" i="8"/>
  <c r="G22" i="8"/>
  <c r="G23" i="8"/>
  <c r="G20" i="8"/>
  <c r="G10" i="8"/>
  <c r="G19" i="8"/>
  <c r="G26" i="8"/>
  <c r="G25" i="8"/>
  <c r="G24" i="8"/>
  <c r="G16" i="8"/>
  <c r="G13" i="8"/>
  <c r="G31" i="8"/>
  <c r="M31" i="8" s="1"/>
  <c r="O62" i="15"/>
  <c r="P42" i="15"/>
  <c r="J9" i="8"/>
  <c r="C25" i="15"/>
  <c r="C12" i="15"/>
  <c r="D12" i="15" s="1"/>
  <c r="B30" i="15"/>
  <c r="C26" i="15"/>
  <c r="C27" i="15"/>
  <c r="D27" i="15" s="1"/>
  <c r="C9" i="15"/>
  <c r="D9" i="15" s="1"/>
  <c r="C10" i="15"/>
  <c r="D10" i="15" s="1"/>
  <c r="C11" i="15"/>
  <c r="D11" i="15" s="1"/>
  <c r="C15" i="15"/>
  <c r="D15" i="15" s="1"/>
  <c r="C16" i="15"/>
  <c r="D16" i="15" s="1"/>
  <c r="C19" i="15"/>
  <c r="D19" i="15" s="1"/>
  <c r="C20" i="15"/>
  <c r="D20" i="15" s="1"/>
  <c r="C21" i="15"/>
  <c r="D21" i="15" s="1"/>
  <c r="C22" i="15"/>
  <c r="D22" i="15" s="1"/>
  <c r="C23" i="15"/>
  <c r="D23" i="15" s="1"/>
  <c r="C8" i="15"/>
  <c r="D8" i="15" s="1"/>
  <c r="D30" i="15" l="1"/>
  <c r="C30" i="15"/>
  <c r="G8" i="11" l="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30" i="11"/>
  <c r="F7" i="11"/>
  <c r="G7" i="11"/>
  <c r="D30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7" i="11"/>
  <c r="M32" i="8" l="1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D28" i="11" l="1"/>
  <c r="D29" i="11" l="1"/>
  <c r="G29" i="11"/>
  <c r="C7" i="11" l="1"/>
  <c r="F30" i="11" l="1"/>
  <c r="C30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C9" i="11" l="1"/>
  <c r="C8" i="11"/>
  <c r="L32" i="8"/>
  <c r="H9" i="8" l="1"/>
  <c r="L14" i="8" l="1"/>
  <c r="C11" i="11"/>
  <c r="F29" i="11" l="1"/>
  <c r="C29" i="11"/>
  <c r="C28" i="11"/>
  <c r="B15" i="11"/>
  <c r="C15" i="11"/>
  <c r="B16" i="11"/>
  <c r="C16" i="11"/>
  <c r="B17" i="11"/>
  <c r="C17" i="11"/>
  <c r="B18" i="11"/>
  <c r="C18" i="11"/>
  <c r="B19" i="11"/>
  <c r="C19" i="11"/>
  <c r="B20" i="11"/>
  <c r="C20" i="11"/>
  <c r="B21" i="11"/>
  <c r="C21" i="11"/>
  <c r="B22" i="11"/>
  <c r="C22" i="11"/>
  <c r="B23" i="11"/>
  <c r="C23" i="11"/>
  <c r="B24" i="11"/>
  <c r="C24" i="11"/>
  <c r="B25" i="11"/>
  <c r="C25" i="11"/>
  <c r="B26" i="11"/>
  <c r="C26" i="11"/>
  <c r="B27" i="11"/>
  <c r="C27" i="11"/>
  <c r="B28" i="11"/>
  <c r="B8" i="11"/>
  <c r="B9" i="11"/>
  <c r="B10" i="11"/>
  <c r="C10" i="11"/>
  <c r="B11" i="11"/>
  <c r="B12" i="11"/>
  <c r="C12" i="11"/>
  <c r="B13" i="11"/>
  <c r="C13" i="11"/>
  <c r="B14" i="11"/>
  <c r="C14" i="11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13" i="8"/>
  <c r="L10" i="8"/>
  <c r="L11" i="8"/>
  <c r="L12" i="8"/>
  <c r="H13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2" i="8"/>
  <c r="C9" i="8"/>
  <c r="H10" i="8"/>
  <c r="H11" i="8"/>
  <c r="H12" i="8"/>
  <c r="H14" i="8"/>
  <c r="H15" i="8"/>
  <c r="H16" i="8"/>
  <c r="H17" i="8"/>
  <c r="I10" i="8" l="1"/>
  <c r="D10" i="8"/>
  <c r="J10" i="8" s="1"/>
  <c r="D27" i="8"/>
  <c r="I21" i="8"/>
  <c r="D21" i="8"/>
  <c r="J21" i="8" s="1"/>
  <c r="I15" i="8"/>
  <c r="D15" i="8"/>
  <c r="J15" i="8" s="1"/>
  <c r="I28" i="8"/>
  <c r="D28" i="8"/>
  <c r="J28" i="8" s="1"/>
  <c r="I26" i="8"/>
  <c r="D26" i="8"/>
  <c r="J26" i="8" s="1"/>
  <c r="I25" i="8"/>
  <c r="D25" i="8"/>
  <c r="J25" i="8" s="1"/>
  <c r="I16" i="8"/>
  <c r="D16" i="8"/>
  <c r="J16" i="8" s="1"/>
  <c r="I20" i="8"/>
  <c r="D20" i="8"/>
  <c r="J20" i="8" s="1"/>
  <c r="I32" i="8"/>
  <c r="D32" i="8"/>
  <c r="J32" i="8" s="1"/>
  <c r="I19" i="8"/>
  <c r="D19" i="8"/>
  <c r="J19" i="8" s="1"/>
  <c r="I12" i="8"/>
  <c r="D12" i="8"/>
  <c r="J12" i="8" s="1"/>
  <c r="I22" i="8"/>
  <c r="D22" i="8"/>
  <c r="J22" i="8" s="1"/>
  <c r="I9" i="8"/>
  <c r="I14" i="8"/>
  <c r="D14" i="8"/>
  <c r="J14" i="8" s="1"/>
  <c r="I13" i="8"/>
  <c r="D13" i="8"/>
  <c r="J13" i="8" s="1"/>
  <c r="I30" i="8"/>
  <c r="D30" i="8"/>
  <c r="J30" i="8" s="1"/>
  <c r="I24" i="8"/>
  <c r="D24" i="8"/>
  <c r="J24" i="8" s="1"/>
  <c r="I18" i="8"/>
  <c r="D18" i="8"/>
  <c r="J18" i="8" s="1"/>
  <c r="I29" i="8"/>
  <c r="D29" i="8"/>
  <c r="J29" i="8" s="1"/>
  <c r="I23" i="8"/>
  <c r="D23" i="8"/>
  <c r="J23" i="8" s="1"/>
  <c r="I17" i="8"/>
  <c r="D17" i="8"/>
  <c r="J17" i="8" s="1"/>
  <c r="I11" i="8"/>
  <c r="D11" i="8"/>
  <c r="J11" i="8" s="1"/>
  <c r="K13" i="8"/>
  <c r="E20" i="11" l="1"/>
  <c r="E21" i="11"/>
  <c r="E22" i="11"/>
  <c r="E23" i="11"/>
  <c r="E24" i="11"/>
  <c r="E25" i="11"/>
  <c r="E26" i="11"/>
  <c r="E27" i="11"/>
  <c r="E28" i="11"/>
  <c r="E30" i="11"/>
  <c r="E15" i="11"/>
  <c r="E16" i="11"/>
  <c r="E17" i="11"/>
  <c r="E18" i="11"/>
  <c r="E19" i="11"/>
  <c r="E13" i="11"/>
  <c r="E14" i="11"/>
  <c r="E9" i="11"/>
  <c r="E10" i="11"/>
  <c r="E11" i="11"/>
  <c r="E12" i="11"/>
  <c r="E8" i="11"/>
  <c r="E7" i="11"/>
  <c r="B30" i="11"/>
  <c r="B31" i="8"/>
  <c r="C31" i="8" s="1"/>
  <c r="I31" i="8" l="1"/>
  <c r="D31" i="8"/>
  <c r="J31" i="8" s="1"/>
  <c r="B29" i="11"/>
  <c r="E29" i="11"/>
  <c r="H19" i="8"/>
  <c r="K19" i="8"/>
  <c r="H20" i="8"/>
  <c r="K20" i="8"/>
  <c r="H21" i="8"/>
  <c r="K21" i="8"/>
  <c r="H22" i="8"/>
  <c r="K22" i="8"/>
  <c r="H23" i="8"/>
  <c r="K23" i="8"/>
  <c r="H24" i="8"/>
  <c r="K24" i="8"/>
  <c r="H25" i="8"/>
  <c r="K25" i="8"/>
  <c r="H26" i="8"/>
  <c r="K26" i="8"/>
  <c r="H27" i="8"/>
  <c r="K27" i="8"/>
  <c r="H28" i="8"/>
  <c r="K28" i="8"/>
  <c r="H29" i="8"/>
  <c r="K29" i="8"/>
  <c r="H30" i="8"/>
  <c r="K30" i="8"/>
  <c r="H32" i="8"/>
  <c r="K32" i="8"/>
  <c r="K14" i="8"/>
  <c r="K15" i="8"/>
  <c r="K16" i="8"/>
  <c r="K17" i="8"/>
  <c r="H18" i="8"/>
  <c r="K18" i="8"/>
  <c r="K11" i="8"/>
  <c r="K12" i="8"/>
  <c r="K9" i="8"/>
  <c r="K10" i="8" l="1"/>
  <c r="K31" i="8"/>
  <c r="H31" i="8" l="1"/>
</calcChain>
</file>

<file path=xl/sharedStrings.xml><?xml version="1.0" encoding="utf-8"?>
<sst xmlns="http://schemas.openxmlformats.org/spreadsheetml/2006/main" count="1314" uniqueCount="219">
  <si>
    <t>الدولة</t>
  </si>
  <si>
    <t>العملة</t>
  </si>
  <si>
    <t>Currency</t>
  </si>
  <si>
    <t>Country</t>
  </si>
  <si>
    <t>Equivalent in U.S. Dollar</t>
  </si>
  <si>
    <t>الأردن</t>
  </si>
  <si>
    <t>دينار</t>
  </si>
  <si>
    <t>J   Dinar</t>
  </si>
  <si>
    <t>Jordan</t>
  </si>
  <si>
    <t>الإمارات</t>
  </si>
  <si>
    <t>درهم</t>
  </si>
  <si>
    <t>U  Dirham</t>
  </si>
  <si>
    <t>البحرين</t>
  </si>
  <si>
    <t>B  Dinar</t>
  </si>
  <si>
    <t>Bahrain</t>
  </si>
  <si>
    <t>تونس</t>
  </si>
  <si>
    <t>T  Dinar</t>
  </si>
  <si>
    <t>Tunisia</t>
  </si>
  <si>
    <t>الجزائر</t>
  </si>
  <si>
    <t>A  Dinar</t>
  </si>
  <si>
    <t>Algeria</t>
  </si>
  <si>
    <t>جيبوتي</t>
  </si>
  <si>
    <t>فرنك</t>
  </si>
  <si>
    <t>Djib Franc</t>
  </si>
  <si>
    <t>Djibouti</t>
  </si>
  <si>
    <t xml:space="preserve">فرنك </t>
  </si>
  <si>
    <t>Comoros</t>
  </si>
  <si>
    <t>السعودية</t>
  </si>
  <si>
    <t>ريال</t>
  </si>
  <si>
    <t>S  Riyal</t>
  </si>
  <si>
    <t>Saudi Arabia</t>
  </si>
  <si>
    <t>السودان</t>
  </si>
  <si>
    <t>جنيه</t>
  </si>
  <si>
    <t>S  Pound</t>
  </si>
  <si>
    <t>Sudan</t>
  </si>
  <si>
    <t>سوريا</t>
  </si>
  <si>
    <t>ليرة</t>
  </si>
  <si>
    <t>S  Lira</t>
  </si>
  <si>
    <t>الصومال</t>
  </si>
  <si>
    <t>شلن</t>
  </si>
  <si>
    <t>S  Shiling</t>
  </si>
  <si>
    <t>Somalia</t>
  </si>
  <si>
    <t>العراق</t>
  </si>
  <si>
    <t>I  Dinar</t>
  </si>
  <si>
    <t>Iraq</t>
  </si>
  <si>
    <t>عمان</t>
  </si>
  <si>
    <t>O  Riyal</t>
  </si>
  <si>
    <t>Oman</t>
  </si>
  <si>
    <t>فلسطين</t>
  </si>
  <si>
    <t>دولار</t>
  </si>
  <si>
    <t>Palestine</t>
  </si>
  <si>
    <t>قطر</t>
  </si>
  <si>
    <t>Q  Riyal</t>
  </si>
  <si>
    <t>Qatar</t>
  </si>
  <si>
    <t>الكويت</t>
  </si>
  <si>
    <t>K  Dinar</t>
  </si>
  <si>
    <t>Kuwait</t>
  </si>
  <si>
    <t>لبنان</t>
  </si>
  <si>
    <t>L  Lira</t>
  </si>
  <si>
    <t>Lebanon</t>
  </si>
  <si>
    <t>ليبيا</t>
  </si>
  <si>
    <t>L  Dinar</t>
  </si>
  <si>
    <t>Libya</t>
  </si>
  <si>
    <t>مصر</t>
  </si>
  <si>
    <t>E  Pound</t>
  </si>
  <si>
    <t>Egypt</t>
  </si>
  <si>
    <t>المغرب</t>
  </si>
  <si>
    <t>M  Dirham</t>
  </si>
  <si>
    <t>Morocco</t>
  </si>
  <si>
    <t>موريتانيا</t>
  </si>
  <si>
    <t>أوقية</t>
  </si>
  <si>
    <t>M  Ouguiya</t>
  </si>
  <si>
    <t>Mauritania</t>
  </si>
  <si>
    <t>Dollars</t>
  </si>
  <si>
    <t>(ألف نسمة)</t>
  </si>
  <si>
    <t>(1000 Persons)</t>
  </si>
  <si>
    <t xml:space="preserve">الصومال   </t>
  </si>
  <si>
    <t>اليمن</t>
  </si>
  <si>
    <t>Yemen</t>
  </si>
  <si>
    <t>Total</t>
  </si>
  <si>
    <t>القوى العاملة الكلية</t>
  </si>
  <si>
    <t>القوى العاملة الزراعية</t>
  </si>
  <si>
    <t>Area         :  1000 Ha</t>
  </si>
  <si>
    <t>المساحة المزروعة  (1)</t>
  </si>
  <si>
    <t>Total Area</t>
  </si>
  <si>
    <t>Cultivated Area</t>
  </si>
  <si>
    <t>الجغرافية</t>
  </si>
  <si>
    <t>المزروعة</t>
  </si>
  <si>
    <t xml:space="preserve">جيبوتي   </t>
  </si>
  <si>
    <t>الجملة</t>
  </si>
  <si>
    <t>(1) المساحة المزروعة تشمل ايضا المساحة المتروكة.</t>
  </si>
  <si>
    <t>(1) Includes uncultivated area</t>
  </si>
  <si>
    <t xml:space="preserve">ليبيا    </t>
  </si>
  <si>
    <t xml:space="preserve">مصر  </t>
  </si>
  <si>
    <t xml:space="preserve">Djibouti  </t>
  </si>
  <si>
    <t>المساحة : (1000 هكتار)</t>
  </si>
  <si>
    <t>Area : (1000 HA)</t>
  </si>
  <si>
    <t>المساحة المتروكه (1)</t>
  </si>
  <si>
    <t>Uncultivated</t>
  </si>
  <si>
    <t>Forests</t>
  </si>
  <si>
    <t>Cultivated</t>
  </si>
  <si>
    <t>-</t>
  </si>
  <si>
    <t xml:space="preserve">الصومال </t>
  </si>
  <si>
    <t xml:space="preserve">Somalia </t>
  </si>
  <si>
    <t xml:space="preserve">الكويت  </t>
  </si>
  <si>
    <t>(1) تشمل المساحات من الاراضى الزراعية التى لايتم استغلالها فى احد او بعض المواسم لعدم كفاية مياه الرى او لاستعادة قدرتها الانتاجية او لاسباب اخرى</t>
  </si>
  <si>
    <t>(1) Includes the uncultivated areas due to shortage of   irrigation water or the need for regaining soil fertility.</t>
  </si>
  <si>
    <t>(2) الرقعة الصالحة للزراعة هى مساحات الاراضى  المصنفة كأراضى قابلة للزراعة سواء كانت مستغلة فى الزراعة فعلا او غير مستغلة زراعيا  فى الوقت الراهن.</t>
  </si>
  <si>
    <t>(4) الارض القابلة للانتاج الزراعى ولكنها غير مستغلة لنقص فى البنية الاساسية , او لاسباب اخرى. ولا يدخل فيها الارض القفر التى لايمكن استغلالها لاى انتاج زراعى.</t>
  </si>
  <si>
    <t>Pastures</t>
  </si>
  <si>
    <t>(3) تشمل الأراضى المطرية والمتروكة</t>
  </si>
  <si>
    <t>Million U.S. Dollars</t>
  </si>
  <si>
    <t>الناتج المحلي الاجمالي</t>
  </si>
  <si>
    <t>الناتج الزراعى الاجمالى</t>
  </si>
  <si>
    <t>Gross Domestic Product</t>
  </si>
  <si>
    <t xml:space="preserve"> Gross  Agri. Product </t>
  </si>
  <si>
    <t>U.S. Dollars</t>
  </si>
  <si>
    <t> Per Capita GDP</t>
  </si>
  <si>
    <t> Per Capita Agri. Product</t>
  </si>
  <si>
    <t xml:space="preserve">الدولة </t>
  </si>
  <si>
    <t>سلطنة عمان</t>
  </si>
  <si>
    <t>المؤسسة العربية لضمان الاستثمار وائتمان الصادرات (ضمان)</t>
  </si>
  <si>
    <t>المطريه Rainfed</t>
  </si>
  <si>
    <t>المرويه Irrigated</t>
  </si>
  <si>
    <t>مساحة المحاصيل الموسمية Seasonal Crops</t>
  </si>
  <si>
    <t>مساحة المحاصيل المستديمة Perm. Crops Area</t>
  </si>
  <si>
    <t>مساحة  الغابات</t>
  </si>
  <si>
    <t>مساحة المراعي</t>
  </si>
  <si>
    <t>إجمالي المساحة الزراعية المستغلة (3)</t>
  </si>
  <si>
    <t>المساحات الزراعية الصالحة غير المستغلة (4)</t>
  </si>
  <si>
    <t>جملة مساحة الصالحة للزراعة (2)</t>
  </si>
  <si>
    <t>جزر القمر</t>
  </si>
  <si>
    <t>العالم</t>
  </si>
  <si>
    <t xml:space="preserve">(بالمليون دولار) </t>
  </si>
  <si>
    <t>(بالمليون دولار)</t>
  </si>
  <si>
    <t>World</t>
  </si>
  <si>
    <t>(-)</t>
  </si>
  <si>
    <t>بيانات غير متاحة</t>
  </si>
  <si>
    <t xml:space="preserve"> Individual  Share of Land(Ha)</t>
  </si>
  <si>
    <t>Arab Region</t>
  </si>
  <si>
    <t>(3) Includes rainfed and uncultivated area.</t>
  </si>
  <si>
    <t>(2)The arable land is the area of land classified as arable land whether it is actually exploited in agriculture or not currently used in agriculture.</t>
  </si>
  <si>
    <t>(4)The land is arable but not exploited for lack of infrastructure, or for other reasons. And does not include land that can not be exploited for any agricultural production</t>
  </si>
  <si>
    <t>(-) NA</t>
  </si>
  <si>
    <t>الوطن العربي</t>
  </si>
  <si>
    <t>C Franc</t>
  </si>
  <si>
    <t>Y Rial</t>
  </si>
  <si>
    <t>Credit to Agriculture, Forestry and Fishing</t>
  </si>
  <si>
    <t>Share of Total Credit</t>
  </si>
  <si>
    <t>Total Credit</t>
  </si>
  <si>
    <t>R&amp;D Agriculture, forestry, fishing (General Government)</t>
  </si>
  <si>
    <t>Falw  Area</t>
  </si>
  <si>
    <t>مليون دولار</t>
  </si>
  <si>
    <t xml:space="preserve">الإنفاق الحكومي على الزراعة </t>
  </si>
  <si>
    <t>إجمالي الإنفاق الحكومي</t>
  </si>
  <si>
    <t>القيمة المضافة للزراعة</t>
  </si>
  <si>
    <t>حصة الزراعة من الإنفاق الحكومي (%)</t>
  </si>
  <si>
    <t>Total Government expenditure</t>
  </si>
  <si>
    <t>Agriculture value added</t>
  </si>
  <si>
    <t>Agriculture share of govt expenditure</t>
  </si>
  <si>
    <t>Agriculture value added share of GDP</t>
  </si>
  <si>
    <t xml:space="preserve">Government expenditure on Agriculture </t>
  </si>
  <si>
    <t>حصة القيمة المضافة للزراعة من الناتج المحلي الإجمالي (%)</t>
  </si>
  <si>
    <t>المساحة الجغرافية</t>
  </si>
  <si>
    <t>Syrian Arab Republic</t>
  </si>
  <si>
    <t>United Arab Emirates</t>
  </si>
  <si>
    <t xml:space="preserve">  </t>
  </si>
  <si>
    <t>Source: ILO data</t>
  </si>
  <si>
    <t>..</t>
  </si>
  <si>
    <t>السكان الكليين</t>
  </si>
  <si>
    <t>السكان الريفيين</t>
  </si>
  <si>
    <t>Rural Population</t>
  </si>
  <si>
    <t xml:space="preserve">Total Population </t>
  </si>
  <si>
    <t>Total Labour Force</t>
  </si>
  <si>
    <t>Agricultural Labour Force</t>
  </si>
  <si>
    <t>Table (4)Total Geographic, Cultivated Areas and Individual  Share of Land, 2017 - 2019</t>
  </si>
  <si>
    <t>Table (28) Credit and government expenditure to Agriculture, Forestry and Fishing</t>
  </si>
  <si>
    <t>مليون دولار أمريكي</t>
  </si>
  <si>
    <t>المقابل بالدولار الأمريكي</t>
  </si>
  <si>
    <t>المساحة     :  بالألف هكتار</t>
  </si>
  <si>
    <t>نصيب ألفرد من المساحة (هكتار)</t>
  </si>
  <si>
    <t>دولار أمريكي</t>
  </si>
  <si>
    <t>متوسط نصيب ألفرد من  الناتج الزراعي</t>
  </si>
  <si>
    <t>جدول (7) متوسط نصيب ألفرد من الناتج المحلي الإجمالي والناتج الزراعي خلال ألفترة 2017-2019(بالاسعار الجارية)</t>
  </si>
  <si>
    <t>متوسط نصيب ألفرد من الناتج المحلي الإجمالي</t>
  </si>
  <si>
    <t>الإستثمارات الكلية</t>
  </si>
  <si>
    <t>الإستثمارات الزراعية</t>
  </si>
  <si>
    <t>الإنفاق الحكومي على البحث والتطوير في قطاع الزراعة والأسماك</t>
  </si>
  <si>
    <t>الإئتمان الموجه للزراعة والأسماك</t>
  </si>
  <si>
    <t>إجمالي الإئتمان</t>
  </si>
  <si>
    <t>نسبة الإئتمان الموجه للزراعة من إجمالي الإئتمان  (%)</t>
  </si>
  <si>
    <t>Table (8) Total  and Agricultural Investments, 2018 - 2020</t>
  </si>
  <si>
    <t>Arable land</t>
  </si>
  <si>
    <t>Table (29)Agriculture orientation index for government expenditures 2018-2020</t>
  </si>
  <si>
    <t xml:space="preserve">جدول (4) المساحة الجغرافية و المزروعة ونصيب ألفرد من المساحة الجغرافية والمزروعة خلال ألفترة 2018 -2020م </t>
  </si>
  <si>
    <t>Table (7) Per  Capita of Gross Domestic Product and Agricultural Product,   2018-2020 (Current Prices)</t>
  </si>
  <si>
    <t>جدول (8) إجمالي الإستثمارات الكلية والزراعية خلال ألفترة 2017-2020</t>
  </si>
  <si>
    <t>جدول (5) إستخدام الاراضى خلال ألفترة  2018 -2020</t>
  </si>
  <si>
    <t xml:space="preserve">المصدر : الأونكتاد - تقرير الاستثمار في العالم 2022 </t>
  </si>
  <si>
    <t/>
  </si>
  <si>
    <t>Table (2) Total and Rural Population 2020 - 2022</t>
  </si>
  <si>
    <t>جدول (2) عدد السكان الكلي وعدد السكان الريفيين خلال ألفترة 2020 – 2022</t>
  </si>
  <si>
    <t>جدول (3) القوى العاملة الكلية والزراعية خلال ألفترة 2020 - 2022</t>
  </si>
  <si>
    <t>Table (3) Total and Agricultural Labour Force 2020 - 2022</t>
  </si>
  <si>
    <t>جدول (6) الناتج المحلي الاجمالي والناتج الزراعي (بالاسعار الجارية) خلال ألفترة 2019-2022</t>
  </si>
  <si>
    <t>Table (6) Gross Domestic Product and Agricultural Product (Current Prices) 2019-2022</t>
  </si>
  <si>
    <t>Table (5) Land Use 2019- 2022</t>
  </si>
  <si>
    <t>جدول (  13 ) القروض الزراعية والسمكية والإنفاق الحكومي على قطاع الزراعة والثروة السمكية للفترة 2019-2022</t>
  </si>
  <si>
    <t>جدول  (14) مؤشر التوجيه الزراعي للنفقات الحكومية للفترة 2018-2022</t>
  </si>
  <si>
    <t>Table (9) Foreign direct Investments  inflows – Arab Countries, 2020 - 2022</t>
  </si>
  <si>
    <t xml:space="preserve">جدول (10) تدفقات الإستثمارات الأجنبية المباشرة الصادرة من الدول العربية للفترة 2020-2022
</t>
  </si>
  <si>
    <t xml:space="preserve">جدول (11)  أرصدة الإستثمارات الأجنبية المباشرة الواردة الى الدول العربية للفترة 2020-2022
</t>
  </si>
  <si>
    <t xml:space="preserve">جدول (12)  أرصدة الإستثمارات الأجنبية المباشرة الصادرة من الدول العربية للفترة 2020-2022
</t>
  </si>
  <si>
    <t>Table (10) Foreign direct Investments outflows – Arab Countries, 2020 - 2022</t>
  </si>
  <si>
    <t>Table (11)  Foreign direct Investments  inward stock – Arab Countries, 2020 - 2022</t>
  </si>
  <si>
    <t>Table (12) Foreign direct Investments  outward stock – Arab Countries, 2020 - 2022</t>
  </si>
  <si>
    <t>متوسط ألفترة 2019-2022</t>
  </si>
  <si>
    <t>Table (1)Exchange Rate of Arab Currencies for  the Years 2020, 2021, 2022</t>
  </si>
  <si>
    <t xml:space="preserve"> جدول  (1) أسعار صرف العملات العربية الرسمية للسنوات ، 2020 -2022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</si>
</sst>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"/>
  </numFmts>
  <fonts count="6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b/>
      <sz val="11"/>
      <name val="Sultan normal"/>
      <charset val="178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11"/>
      <name val="Calibri"/>
      <family val="2"/>
      <charset val="178"/>
      <scheme val="minor"/>
    </font>
    <font>
      <sz val="9"/>
      <name val="Arial"/>
      <family val="2"/>
    </font>
    <font>
      <sz val="11"/>
      <name val="Times New Roman"/>
      <family val="1"/>
    </font>
    <font>
      <b/>
      <sz val="11"/>
      <name val="Arabic Transparent"/>
      <charset val="178"/>
    </font>
    <font>
      <sz val="11"/>
      <name val="Arial"/>
      <family val="2"/>
    </font>
    <font>
      <sz val="11"/>
      <name val="Arial"/>
      <family val="2"/>
      <charset val="178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  <charset val="178"/>
    </font>
    <font>
      <b/>
      <sz val="8.5"/>
      <name val="Arial"/>
      <family val="2"/>
    </font>
    <font>
      <sz val="9"/>
      <name val="Arabic Transparent"/>
      <charset val="178"/>
    </font>
    <font>
      <sz val="9"/>
      <color rgb="FF666666"/>
      <name val="Lucida Console"/>
      <family val="3"/>
    </font>
    <font>
      <b/>
      <sz val="11"/>
      <name val="Calibri"/>
      <family val="2"/>
      <charset val="178"/>
      <scheme val="minor"/>
    </font>
    <font>
      <b/>
      <sz val="12"/>
      <name val="Times New Roman"/>
      <family val="1"/>
    </font>
    <font>
      <sz val="10.5"/>
      <color theme="1"/>
      <name val="Calibri"/>
      <family val="2"/>
      <charset val="178"/>
      <scheme val="minor"/>
    </font>
    <font>
      <sz val="10.5"/>
      <color rgb="FF666666"/>
      <name val="Lucida Console"/>
      <family val="3"/>
    </font>
    <font>
      <sz val="10.5"/>
      <name val="Arial"/>
      <family val="2"/>
    </font>
    <font>
      <sz val="10.5"/>
      <name val="Calibri"/>
      <family val="2"/>
      <charset val="178"/>
      <scheme val="minor"/>
    </font>
    <font>
      <sz val="10.5"/>
      <name val="Times New Roman"/>
      <family val="1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Arial"/>
      <family val="2"/>
    </font>
    <font>
      <b/>
      <sz val="10.5"/>
      <name val="Times New Roman"/>
      <family val="1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charset val="178"/>
      <scheme val="minor"/>
    </font>
    <font>
      <sz val="14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2"/>
    </font>
    <font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0"/>
      </left>
      <right style="medium">
        <color indexed="6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8" fillId="31" borderId="0" applyNumberFormat="0" applyBorder="0" applyAlignment="0" applyProtection="0"/>
    <xf numFmtId="0" fontId="41" fillId="0" borderId="46">
      <alignment horizontal="right" vertical="center" indent="1"/>
    </xf>
    <xf numFmtId="0" fontId="4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59" fillId="0" borderId="0"/>
    <xf numFmtId="0" fontId="60" fillId="0" borderId="0"/>
    <xf numFmtId="0" fontId="1" fillId="0" borderId="0"/>
    <xf numFmtId="0" fontId="26" fillId="0" borderId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</cellStyleXfs>
  <cellXfs count="332">
    <xf numFmtId="0" fontId="0" fillId="0" borderId="0" xfId="0"/>
    <xf numFmtId="164" fontId="23" fillId="0" borderId="15" xfId="0" applyNumberFormat="1" applyFont="1" applyBorder="1" applyAlignment="1">
      <alignment horizontal="center" readingOrder="1"/>
    </xf>
    <xf numFmtId="0" fontId="22" fillId="0" borderId="16" xfId="0" applyFont="1" applyBorder="1" applyAlignment="1">
      <alignment readingOrder="1"/>
    </xf>
    <xf numFmtId="0" fontId="24" fillId="0" borderId="0" xfId="0" applyFont="1" applyAlignment="1">
      <alignment vertical="top" wrapText="1" readingOrder="1"/>
    </xf>
    <xf numFmtId="0" fontId="24" fillId="0" borderId="0" xfId="0" applyFont="1" applyAlignment="1">
      <alignment vertical="top" wrapText="1" readingOrder="2"/>
    </xf>
    <xf numFmtId="0" fontId="32" fillId="0" borderId="0" xfId="0" applyFont="1" applyAlignment="1">
      <alignment horizontal="left" readingOrder="1"/>
    </xf>
    <xf numFmtId="0" fontId="23" fillId="0" borderId="0" xfId="0" applyFont="1" applyAlignment="1">
      <alignment wrapText="1" readingOrder="2"/>
    </xf>
    <xf numFmtId="0" fontId="24" fillId="0" borderId="11" xfId="0" applyFont="1" applyBorder="1" applyAlignment="1">
      <alignment wrapText="1" readingOrder="2"/>
    </xf>
    <xf numFmtId="2" fontId="36" fillId="0" borderId="25" xfId="0" applyNumberFormat="1" applyFont="1" applyBorder="1" applyAlignment="1">
      <alignment horizontal="center" vertical="center"/>
    </xf>
    <xf numFmtId="0" fontId="26" fillId="0" borderId="0" xfId="0" applyFont="1" applyAlignment="1">
      <alignment wrapText="1" readingOrder="2"/>
    </xf>
    <xf numFmtId="0" fontId="26" fillId="0" borderId="11" xfId="0" applyFont="1" applyBorder="1" applyAlignment="1">
      <alignment wrapText="1" readingOrder="2"/>
    </xf>
    <xf numFmtId="0" fontId="25" fillId="0" borderId="12" xfId="0" applyFont="1" applyBorder="1" applyAlignment="1">
      <alignment horizontal="center" wrapText="1" readingOrder="2"/>
    </xf>
    <xf numFmtId="2" fontId="37" fillId="0" borderId="28" xfId="0" applyNumberFormat="1" applyFont="1" applyBorder="1" applyAlignment="1">
      <alignment horizontal="center" readingOrder="2"/>
    </xf>
    <xf numFmtId="2" fontId="37" fillId="0" borderId="38" xfId="0" applyNumberFormat="1" applyFont="1" applyBorder="1" applyAlignment="1">
      <alignment horizontal="center" readingOrder="2"/>
    </xf>
    <xf numFmtId="2" fontId="37" fillId="0" borderId="44" xfId="0" applyNumberFormat="1" applyFont="1" applyBorder="1" applyAlignment="1">
      <alignment horizontal="center" readingOrder="2"/>
    </xf>
    <xf numFmtId="2" fontId="37" fillId="0" borderId="45" xfId="0" applyNumberFormat="1" applyFont="1" applyBorder="1" applyAlignment="1">
      <alignment horizontal="center" readingOrder="2"/>
    </xf>
    <xf numFmtId="0" fontId="33" fillId="0" borderId="0" xfId="0" applyFont="1" applyAlignment="1">
      <alignment vertical="center" readingOrder="2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 wrapText="1"/>
    </xf>
    <xf numFmtId="2" fontId="37" fillId="0" borderId="27" xfId="0" applyNumberFormat="1" applyFont="1" applyBorder="1" applyAlignment="1">
      <alignment horizontal="center" readingOrder="2"/>
    </xf>
    <xf numFmtId="2" fontId="37" fillId="0" borderId="26" xfId="0" applyNumberFormat="1" applyFont="1" applyBorder="1" applyAlignment="1">
      <alignment horizontal="center" readingOrder="2"/>
    </xf>
    <xf numFmtId="0" fontId="31" fillId="0" borderId="0" xfId="0" applyFont="1"/>
    <xf numFmtId="0" fontId="23" fillId="0" borderId="15" xfId="0" applyFont="1" applyBorder="1" applyAlignment="1">
      <alignment horizontal="center" readingOrder="1"/>
    </xf>
    <xf numFmtId="0" fontId="23" fillId="0" borderId="15" xfId="0" applyFont="1" applyBorder="1" applyAlignment="1">
      <alignment horizontal="center" readingOrder="2"/>
    </xf>
    <xf numFmtId="0" fontId="25" fillId="0" borderId="14" xfId="0" applyFont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25" fillId="0" borderId="12" xfId="0" applyFont="1" applyBorder="1" applyAlignment="1">
      <alignment horizontal="center" readingOrder="2"/>
    </xf>
    <xf numFmtId="2" fontId="25" fillId="0" borderId="21" xfId="0" applyNumberFormat="1" applyFont="1" applyBorder="1" applyAlignment="1">
      <alignment horizontal="center" readingOrder="2"/>
    </xf>
    <xf numFmtId="2" fontId="25" fillId="0" borderId="15" xfId="0" applyNumberFormat="1" applyFont="1" applyBorder="1" applyAlignment="1">
      <alignment horizontal="center" readingOrder="2"/>
    </xf>
    <xf numFmtId="2" fontId="25" fillId="0" borderId="15" xfId="0" applyNumberFormat="1" applyFont="1" applyBorder="1" applyAlignment="1">
      <alignment horizontal="center" readingOrder="1"/>
    </xf>
    <xf numFmtId="2" fontId="25" fillId="0" borderId="22" xfId="0" applyNumberFormat="1" applyFont="1" applyBorder="1" applyAlignment="1">
      <alignment horizontal="center" readingOrder="1"/>
    </xf>
    <xf numFmtId="0" fontId="42" fillId="0" borderId="0" xfId="0" applyFont="1" applyAlignment="1">
      <alignment horizontal="right" readingOrder="2"/>
    </xf>
    <xf numFmtId="0" fontId="30" fillId="0" borderId="0" xfId="0" applyFont="1" applyAlignment="1">
      <alignment horizontal="left" readingOrder="1"/>
    </xf>
    <xf numFmtId="0" fontId="0" fillId="0" borderId="0" xfId="0" applyAlignment="1">
      <alignment horizontal="right"/>
    </xf>
    <xf numFmtId="0" fontId="23" fillId="0" borderId="0" xfId="0" applyFont="1" applyAlignment="1">
      <alignment vertical="top" wrapText="1" readingOrder="1"/>
    </xf>
    <xf numFmtId="2" fontId="40" fillId="0" borderId="24" xfId="0" applyNumberFormat="1" applyFont="1" applyBorder="1" applyAlignment="1">
      <alignment horizontal="center" readingOrder="1"/>
    </xf>
    <xf numFmtId="2" fontId="40" fillId="0" borderId="48" xfId="0" applyNumberFormat="1" applyFont="1" applyBorder="1" applyAlignment="1">
      <alignment horizontal="center" readingOrder="1"/>
    </xf>
    <xf numFmtId="2" fontId="40" fillId="0" borderId="49" xfId="0" applyNumberFormat="1" applyFont="1" applyBorder="1" applyAlignment="1">
      <alignment horizontal="center" readingOrder="1"/>
    </xf>
    <xf numFmtId="0" fontId="24" fillId="0" borderId="0" xfId="0" applyFont="1" applyAlignment="1">
      <alignment horizontal="left" vertical="center" wrapText="1" readingOrder="1"/>
    </xf>
    <xf numFmtId="2" fontId="25" fillId="0" borderId="27" xfId="0" applyNumberFormat="1" applyFont="1" applyBorder="1" applyAlignment="1">
      <alignment horizontal="center"/>
    </xf>
    <xf numFmtId="0" fontId="23" fillId="33" borderId="15" xfId="0" applyFont="1" applyFill="1" applyBorder="1" applyAlignment="1">
      <alignment horizontal="center" readingOrder="2"/>
    </xf>
    <xf numFmtId="0" fontId="23" fillId="33" borderId="21" xfId="0" applyFont="1" applyFill="1" applyBorder="1" applyAlignment="1">
      <alignment horizontal="center" readingOrder="1"/>
    </xf>
    <xf numFmtId="2" fontId="25" fillId="0" borderId="49" xfId="0" applyNumberFormat="1" applyFont="1" applyBorder="1" applyAlignment="1">
      <alignment horizontal="center" readingOrder="2"/>
    </xf>
    <xf numFmtId="0" fontId="32" fillId="0" borderId="0" xfId="0" applyFont="1" applyAlignment="1">
      <alignment horizontal="right" readingOrder="2"/>
    </xf>
    <xf numFmtId="0" fontId="43" fillId="0" borderId="0" xfId="0" applyFont="1" applyAlignment="1">
      <alignment horizontal="right" readingOrder="2"/>
    </xf>
    <xf numFmtId="0" fontId="24" fillId="0" borderId="11" xfId="0" applyFont="1" applyBorder="1" applyAlignment="1">
      <alignment vertical="top" wrapText="1" readingOrder="2"/>
    </xf>
    <xf numFmtId="0" fontId="24" fillId="0" borderId="0" xfId="0" applyFont="1" applyAlignment="1">
      <alignment vertical="center" wrapText="1" readingOrder="1"/>
    </xf>
    <xf numFmtId="165" fontId="23" fillId="0" borderId="15" xfId="0" applyNumberFormat="1" applyFont="1" applyBorder="1" applyAlignment="1">
      <alignment horizontal="center" readingOrder="1"/>
    </xf>
    <xf numFmtId="2" fontId="25" fillId="0" borderId="0" xfId="0" applyNumberFormat="1" applyFont="1" applyAlignment="1">
      <alignment horizontal="center" readingOrder="2"/>
    </xf>
    <xf numFmtId="0" fontId="24" fillId="0" borderId="0" xfId="0" applyFont="1" applyAlignment="1">
      <alignment vertical="top" readingOrder="2"/>
    </xf>
    <xf numFmtId="0" fontId="23" fillId="0" borderId="0" xfId="0" applyFont="1" applyAlignment="1">
      <alignment vertical="top" readingOrder="2"/>
    </xf>
    <xf numFmtId="0" fontId="31" fillId="34" borderId="0" xfId="0" applyFont="1" applyFill="1"/>
    <xf numFmtId="0" fontId="24" fillId="35" borderId="27" xfId="0" applyFont="1" applyFill="1" applyBorder="1" applyAlignment="1">
      <alignment horizontal="center" readingOrder="2"/>
    </xf>
    <xf numFmtId="0" fontId="24" fillId="35" borderId="28" xfId="0" applyFont="1" applyFill="1" applyBorder="1" applyAlignment="1">
      <alignment horizontal="center" readingOrder="2"/>
    </xf>
    <xf numFmtId="0" fontId="24" fillId="35" borderId="26" xfId="0" applyFont="1" applyFill="1" applyBorder="1" applyAlignment="1">
      <alignment horizontal="center" readingOrder="2"/>
    </xf>
    <xf numFmtId="0" fontId="24" fillId="35" borderId="31" xfId="0" applyFont="1" applyFill="1" applyBorder="1" applyAlignment="1">
      <alignment horizontal="center" readingOrder="2"/>
    </xf>
    <xf numFmtId="2" fontId="24" fillId="35" borderId="31" xfId="0" applyNumberFormat="1" applyFont="1" applyFill="1" applyBorder="1" applyAlignment="1">
      <alignment horizontal="center" readingOrder="2"/>
    </xf>
    <xf numFmtId="2" fontId="24" fillId="35" borderId="47" xfId="0" applyNumberFormat="1" applyFont="1" applyFill="1" applyBorder="1" applyAlignment="1">
      <alignment horizontal="center" readingOrder="2"/>
    </xf>
    <xf numFmtId="0" fontId="24" fillId="35" borderId="29" xfId="0" applyFont="1" applyFill="1" applyBorder="1" applyAlignment="1">
      <alignment horizontal="center" readingOrder="2"/>
    </xf>
    <xf numFmtId="0" fontId="25" fillId="35" borderId="31" xfId="0" applyFont="1" applyFill="1" applyBorder="1" applyAlignment="1">
      <alignment horizontal="center" readingOrder="2"/>
    </xf>
    <xf numFmtId="0" fontId="45" fillId="0" borderId="0" xfId="0" applyFont="1"/>
    <xf numFmtId="3" fontId="35" fillId="0" borderId="0" xfId="0" applyNumberFormat="1" applyFont="1"/>
    <xf numFmtId="2" fontId="31" fillId="0" borderId="0" xfId="0" applyNumberFormat="1" applyFont="1"/>
    <xf numFmtId="0" fontId="24" fillId="35" borderId="25" xfId="0" applyFont="1" applyFill="1" applyBorder="1" applyAlignment="1">
      <alignment horizontal="center" readingOrder="2"/>
    </xf>
    <xf numFmtId="0" fontId="24" fillId="35" borderId="17" xfId="0" applyFont="1" applyFill="1" applyBorder="1" applyAlignment="1">
      <alignment horizontal="center" readingOrder="2"/>
    </xf>
    <xf numFmtId="0" fontId="24" fillId="35" borderId="38" xfId="0" applyFont="1" applyFill="1" applyBorder="1" applyAlignment="1">
      <alignment horizontal="center"/>
    </xf>
    <xf numFmtId="0" fontId="24" fillId="35" borderId="39" xfId="0" applyFont="1" applyFill="1" applyBorder="1" applyAlignment="1">
      <alignment horizontal="center"/>
    </xf>
    <xf numFmtId="0" fontId="24" fillId="35" borderId="20" xfId="0" applyFont="1" applyFill="1" applyBorder="1" applyAlignment="1">
      <alignment horizontal="center"/>
    </xf>
    <xf numFmtId="2" fontId="45" fillId="0" borderId="40" xfId="0" applyNumberFormat="1" applyFont="1" applyBorder="1" applyAlignment="1">
      <alignment horizontal="center"/>
    </xf>
    <xf numFmtId="2" fontId="45" fillId="0" borderId="41" xfId="0" applyNumberFormat="1" applyFont="1" applyBorder="1" applyAlignment="1">
      <alignment horizontal="center"/>
    </xf>
    <xf numFmtId="2" fontId="45" fillId="0" borderId="42" xfId="0" applyNumberFormat="1" applyFont="1" applyBorder="1" applyAlignment="1">
      <alignment horizontal="center"/>
    </xf>
    <xf numFmtId="2" fontId="45" fillId="35" borderId="32" xfId="0" applyNumberFormat="1" applyFont="1" applyFill="1" applyBorder="1" applyAlignment="1">
      <alignment horizontal="center"/>
    </xf>
    <xf numFmtId="2" fontId="45" fillId="35" borderId="34" xfId="0" applyNumberFormat="1" applyFont="1" applyFill="1" applyBorder="1" applyAlignment="1">
      <alignment horizontal="center"/>
    </xf>
    <xf numFmtId="164" fontId="45" fillId="0" borderId="40" xfId="0" applyNumberFormat="1" applyFont="1" applyBorder="1" applyAlignment="1">
      <alignment horizontal="center"/>
    </xf>
    <xf numFmtId="164" fontId="45" fillId="35" borderId="34" xfId="0" applyNumberFormat="1" applyFont="1" applyFill="1" applyBorder="1" applyAlignment="1">
      <alignment horizontal="center"/>
    </xf>
    <xf numFmtId="0" fontId="24" fillId="35" borderId="34" xfId="0" applyFont="1" applyFill="1" applyBorder="1" applyAlignment="1">
      <alignment horizontal="center" readingOrder="2"/>
    </xf>
    <xf numFmtId="1" fontId="24" fillId="35" borderId="32" xfId="0" applyNumberFormat="1" applyFont="1" applyFill="1" applyBorder="1" applyAlignment="1">
      <alignment horizontal="center" readingOrder="2"/>
    </xf>
    <xf numFmtId="0" fontId="23" fillId="35" borderId="31" xfId="0" applyFont="1" applyFill="1" applyBorder="1" applyAlignment="1">
      <alignment horizontal="center" readingOrder="2"/>
    </xf>
    <xf numFmtId="0" fontId="35" fillId="35" borderId="28" xfId="0" applyFont="1" applyFill="1" applyBorder="1" applyAlignment="1">
      <alignment horizontal="center" readingOrder="2"/>
    </xf>
    <xf numFmtId="2" fontId="23" fillId="35" borderId="31" xfId="0" applyNumberFormat="1" applyFont="1" applyFill="1" applyBorder="1" applyAlignment="1">
      <alignment horizontal="center" vertical="center"/>
    </xf>
    <xf numFmtId="0" fontId="35" fillId="35" borderId="12" xfId="0" applyFont="1" applyFill="1" applyBorder="1" applyAlignment="1">
      <alignment horizontal="center" readingOrder="1"/>
    </xf>
    <xf numFmtId="0" fontId="35" fillId="35" borderId="10" xfId="0" applyFont="1" applyFill="1" applyBorder="1" applyAlignment="1">
      <alignment horizontal="center" readingOrder="1"/>
    </xf>
    <xf numFmtId="0" fontId="25" fillId="36" borderId="31" xfId="0" applyFont="1" applyFill="1" applyBorder="1" applyAlignment="1">
      <alignment horizontal="center" readingOrder="1"/>
    </xf>
    <xf numFmtId="0" fontId="25" fillId="36" borderId="12" xfId="0" applyFont="1" applyFill="1" applyBorder="1" applyAlignment="1">
      <alignment horizontal="center" readingOrder="2"/>
    </xf>
    <xf numFmtId="0" fontId="35" fillId="36" borderId="28" xfId="0" applyFont="1" applyFill="1" applyBorder="1" applyAlignment="1">
      <alignment horizontal="center" readingOrder="2"/>
    </xf>
    <xf numFmtId="0" fontId="25" fillId="36" borderId="12" xfId="0" applyFont="1" applyFill="1" applyBorder="1" applyAlignment="1">
      <alignment horizontal="center" wrapText="1" readingOrder="2"/>
    </xf>
    <xf numFmtId="0" fontId="24" fillId="36" borderId="31" xfId="0" applyFont="1" applyFill="1" applyBorder="1" applyAlignment="1">
      <alignment horizontal="center" readingOrder="2"/>
    </xf>
    <xf numFmtId="2" fontId="46" fillId="36" borderId="31" xfId="0" applyNumberFormat="1" applyFont="1" applyFill="1" applyBorder="1" applyAlignment="1">
      <alignment horizontal="center" readingOrder="2"/>
    </xf>
    <xf numFmtId="0" fontId="25" fillId="36" borderId="14" xfId="0" applyFont="1" applyFill="1" applyBorder="1" applyAlignment="1">
      <alignment horizontal="center" readingOrder="1"/>
    </xf>
    <xf numFmtId="0" fontId="39" fillId="35" borderId="32" xfId="0" applyFont="1" applyFill="1" applyBorder="1" applyAlignment="1">
      <alignment horizontal="center" vertical="center" wrapText="1" readingOrder="2"/>
    </xf>
    <xf numFmtId="0" fontId="44" fillId="0" borderId="50" xfId="0" applyFont="1" applyBorder="1" applyAlignment="1">
      <alignment horizontal="right" vertical="top" wrapText="1"/>
    </xf>
    <xf numFmtId="0" fontId="39" fillId="35" borderId="33" xfId="0" applyFont="1" applyFill="1" applyBorder="1" applyAlignment="1">
      <alignment horizontal="center" vertical="center" wrapText="1" readingOrder="2"/>
    </xf>
    <xf numFmtId="0" fontId="39" fillId="35" borderId="43" xfId="0" applyFont="1" applyFill="1" applyBorder="1" applyAlignment="1">
      <alignment horizontal="center" vertical="center" wrapText="1" readingOrder="2"/>
    </xf>
    <xf numFmtId="0" fontId="39" fillId="35" borderId="25" xfId="0" applyFont="1" applyFill="1" applyBorder="1" applyAlignment="1">
      <alignment horizontal="right" indent="1"/>
    </xf>
    <xf numFmtId="0" fontId="39" fillId="35" borderId="28" xfId="0" applyFont="1" applyFill="1" applyBorder="1" applyAlignment="1">
      <alignment horizontal="right" indent="1"/>
    </xf>
    <xf numFmtId="0" fontId="39" fillId="35" borderId="29" xfId="0" applyFont="1" applyFill="1" applyBorder="1" applyAlignment="1">
      <alignment horizontal="right" indent="1"/>
    </xf>
    <xf numFmtId="3" fontId="39" fillId="35" borderId="47" xfId="0" applyNumberFormat="1" applyFont="1" applyFill="1" applyBorder="1" applyAlignment="1">
      <alignment horizontal="center" vertical="center" readingOrder="2"/>
    </xf>
    <xf numFmtId="4" fontId="40" fillId="35" borderId="25" xfId="0" applyNumberFormat="1" applyFont="1" applyFill="1" applyBorder="1" applyAlignment="1">
      <alignment horizontal="center"/>
    </xf>
    <xf numFmtId="4" fontId="40" fillId="35" borderId="28" xfId="0" applyNumberFormat="1" applyFont="1" applyFill="1" applyBorder="1" applyAlignment="1">
      <alignment horizontal="center"/>
    </xf>
    <xf numFmtId="4" fontId="40" fillId="35" borderId="29" xfId="0" applyNumberFormat="1" applyFont="1" applyFill="1" applyBorder="1" applyAlignment="1">
      <alignment horizontal="center"/>
    </xf>
    <xf numFmtId="2" fontId="39" fillId="35" borderId="32" xfId="0" applyNumberFormat="1" applyFont="1" applyFill="1" applyBorder="1" applyAlignment="1">
      <alignment horizontal="center" readingOrder="1"/>
    </xf>
    <xf numFmtId="4" fontId="39" fillId="35" borderId="31" xfId="0" applyNumberFormat="1" applyFont="1" applyFill="1" applyBorder="1" applyAlignment="1">
      <alignment horizontal="center"/>
    </xf>
    <xf numFmtId="4" fontId="39" fillId="35" borderId="34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50" xfId="0" applyFont="1" applyBorder="1" applyAlignment="1">
      <alignment vertical="top" wrapText="1"/>
    </xf>
    <xf numFmtId="0" fontId="50" fillId="0" borderId="0" xfId="0" applyFont="1"/>
    <xf numFmtId="2" fontId="49" fillId="0" borderId="27" xfId="0" applyNumberFormat="1" applyFont="1" applyBorder="1" applyAlignment="1">
      <alignment horizontal="center"/>
    </xf>
    <xf numFmtId="2" fontId="51" fillId="0" borderId="38" xfId="0" applyNumberFormat="1" applyFont="1" applyBorder="1" applyAlignment="1">
      <alignment horizontal="center" readingOrder="2"/>
    </xf>
    <xf numFmtId="164" fontId="51" fillId="0" borderId="44" xfId="0" applyNumberFormat="1" applyFont="1" applyBorder="1" applyAlignment="1">
      <alignment horizontal="center" readingOrder="2"/>
    </xf>
    <xf numFmtId="2" fontId="49" fillId="0" borderId="28" xfId="0" applyNumberFormat="1" applyFont="1" applyBorder="1" applyAlignment="1">
      <alignment horizontal="center"/>
    </xf>
    <xf numFmtId="2" fontId="51" fillId="0" borderId="44" xfId="0" applyNumberFormat="1" applyFont="1" applyBorder="1" applyAlignment="1">
      <alignment horizontal="center" readingOrder="2"/>
    </xf>
    <xf numFmtId="2" fontId="51" fillId="0" borderId="28" xfId="0" applyNumberFormat="1" applyFont="1" applyBorder="1" applyAlignment="1">
      <alignment horizontal="center" readingOrder="2"/>
    </xf>
    <xf numFmtId="0" fontId="49" fillId="36" borderId="31" xfId="0" applyFont="1" applyFill="1" applyBorder="1" applyAlignment="1">
      <alignment horizontal="center" readingOrder="1"/>
    </xf>
    <xf numFmtId="0" fontId="49" fillId="36" borderId="12" xfId="0" applyFont="1" applyFill="1" applyBorder="1" applyAlignment="1">
      <alignment horizontal="center" readingOrder="2"/>
    </xf>
    <xf numFmtId="4" fontId="53" fillId="35" borderId="25" xfId="0" applyNumberFormat="1" applyFont="1" applyFill="1" applyBorder="1" applyAlignment="1">
      <alignment horizontal="center"/>
    </xf>
    <xf numFmtId="4" fontId="53" fillId="35" borderId="28" xfId="0" applyNumberFormat="1" applyFont="1" applyFill="1" applyBorder="1" applyAlignment="1">
      <alignment horizontal="center"/>
    </xf>
    <xf numFmtId="0" fontId="49" fillId="36" borderId="28" xfId="0" applyFont="1" applyFill="1" applyBorder="1" applyAlignment="1">
      <alignment horizontal="center" readingOrder="2"/>
    </xf>
    <xf numFmtId="0" fontId="49" fillId="36" borderId="12" xfId="0" applyFont="1" applyFill="1" applyBorder="1" applyAlignment="1">
      <alignment horizontal="center" wrapText="1" readingOrder="2"/>
    </xf>
    <xf numFmtId="2" fontId="51" fillId="0" borderId="26" xfId="0" applyNumberFormat="1" applyFont="1" applyBorder="1" applyAlignment="1">
      <alignment horizontal="center" readingOrder="2"/>
    </xf>
    <xf numFmtId="0" fontId="54" fillId="36" borderId="31" xfId="0" applyFont="1" applyFill="1" applyBorder="1" applyAlignment="1">
      <alignment horizontal="center" readingOrder="2"/>
    </xf>
    <xf numFmtId="2" fontId="55" fillId="36" borderId="31" xfId="0" applyNumberFormat="1" applyFont="1" applyFill="1" applyBorder="1" applyAlignment="1">
      <alignment horizontal="center" readingOrder="2"/>
    </xf>
    <xf numFmtId="4" fontId="52" fillId="35" borderId="31" xfId="0" applyNumberFormat="1" applyFont="1" applyFill="1" applyBorder="1" applyAlignment="1">
      <alignment horizontal="center"/>
    </xf>
    <xf numFmtId="0" fontId="49" fillId="35" borderId="31" xfId="0" applyFont="1" applyFill="1" applyBorder="1" applyAlignment="1">
      <alignment horizontal="center" readingOrder="1"/>
    </xf>
    <xf numFmtId="2" fontId="49" fillId="0" borderId="44" xfId="0" applyNumberFormat="1" applyFont="1" applyBorder="1" applyAlignment="1">
      <alignment horizontal="center"/>
    </xf>
    <xf numFmtId="2" fontId="55" fillId="36" borderId="34" xfId="0" applyNumberFormat="1" applyFont="1" applyFill="1" applyBorder="1" applyAlignment="1">
      <alignment horizontal="center" readingOrder="2"/>
    </xf>
    <xf numFmtId="2" fontId="51" fillId="0" borderId="27" xfId="0" applyNumberFormat="1" applyFont="1" applyBorder="1" applyAlignment="1">
      <alignment horizontal="center" readingOrder="2"/>
    </xf>
    <xf numFmtId="164" fontId="49" fillId="0" borderId="38" xfId="0" applyNumberFormat="1" applyFont="1" applyBorder="1" applyAlignment="1">
      <alignment horizontal="center"/>
    </xf>
    <xf numFmtId="2" fontId="47" fillId="0" borderId="0" xfId="0" applyNumberFormat="1" applyFont="1"/>
    <xf numFmtId="0" fontId="35" fillId="0" borderId="28" xfId="0" applyFont="1" applyBorder="1" applyAlignment="1">
      <alignment horizontal="center" readingOrder="2"/>
    </xf>
    <xf numFmtId="0" fontId="56" fillId="37" borderId="0" xfId="0" applyFont="1" applyFill="1" applyAlignment="1">
      <alignment horizontal="center"/>
    </xf>
    <xf numFmtId="0" fontId="35" fillId="0" borderId="28" xfId="0" applyFont="1" applyBorder="1" applyAlignment="1">
      <alignment horizontal="center" wrapText="1" readingOrder="2"/>
    </xf>
    <xf numFmtId="2" fontId="35" fillId="0" borderId="28" xfId="0" applyNumberFormat="1" applyFont="1" applyBorder="1" applyAlignment="1">
      <alignment horizontal="center" wrapText="1" readingOrder="2"/>
    </xf>
    <xf numFmtId="0" fontId="23" fillId="36" borderId="31" xfId="0" applyFont="1" applyFill="1" applyBorder="1" applyAlignment="1">
      <alignment horizontal="center" readingOrder="2"/>
    </xf>
    <xf numFmtId="2" fontId="35" fillId="0" borderId="29" xfId="0" applyNumberFormat="1" applyFont="1" applyBorder="1" applyAlignment="1">
      <alignment horizontal="center"/>
    </xf>
    <xf numFmtId="2" fontId="36" fillId="0" borderId="28" xfId="0" applyNumberFormat="1" applyFont="1" applyBorder="1" applyAlignment="1">
      <alignment horizontal="center" vertical="center"/>
    </xf>
    <xf numFmtId="2" fontId="36" fillId="0" borderId="29" xfId="0" applyNumberFormat="1" applyFont="1" applyBorder="1" applyAlignment="1">
      <alignment horizontal="center" vertical="center"/>
    </xf>
    <xf numFmtId="2" fontId="36" fillId="0" borderId="27" xfId="0" applyNumberFormat="1" applyFont="1" applyBorder="1" applyAlignment="1">
      <alignment horizontal="center" vertical="center"/>
    </xf>
    <xf numFmtId="0" fontId="25" fillId="36" borderId="12" xfId="0" applyFont="1" applyFill="1" applyBorder="1" applyAlignment="1">
      <alignment horizontal="center" readingOrder="1"/>
    </xf>
    <xf numFmtId="0" fontId="25" fillId="35" borderId="12" xfId="0" applyFont="1" applyFill="1" applyBorder="1" applyAlignment="1">
      <alignment horizontal="center" readingOrder="2"/>
    </xf>
    <xf numFmtId="0" fontId="24" fillId="0" borderId="0" xfId="0" applyFont="1" applyAlignment="1">
      <alignment wrapText="1" readingOrder="2"/>
    </xf>
    <xf numFmtId="0" fontId="23" fillId="35" borderId="12" xfId="0" applyFont="1" applyFill="1" applyBorder="1" applyAlignment="1">
      <alignment horizontal="center" readingOrder="2"/>
    </xf>
    <xf numFmtId="0" fontId="35" fillId="37" borderId="28" xfId="0" applyFont="1" applyFill="1" applyBorder="1" applyAlignment="1">
      <alignment horizontal="center" wrapText="1" readingOrder="2"/>
    </xf>
    <xf numFmtId="2" fontId="36" fillId="37" borderId="27" xfId="0" applyNumberFormat="1" applyFont="1" applyFill="1" applyBorder="1" applyAlignment="1">
      <alignment horizontal="center" vertical="center"/>
    </xf>
    <xf numFmtId="2" fontId="36" fillId="37" borderId="25" xfId="0" applyNumberFormat="1" applyFont="1" applyFill="1" applyBorder="1" applyAlignment="1">
      <alignment horizontal="center" vertical="center"/>
    </xf>
    <xf numFmtId="0" fontId="31" fillId="37" borderId="0" xfId="0" applyFont="1" applyFill="1"/>
    <xf numFmtId="0" fontId="49" fillId="0" borderId="0" xfId="0" applyFont="1" applyAlignment="1">
      <alignment horizontal="right" wrapText="1" readingOrder="2"/>
    </xf>
    <xf numFmtId="3" fontId="31" fillId="0" borderId="0" xfId="0" applyNumberFormat="1" applyFont="1"/>
    <xf numFmtId="2" fontId="51" fillId="0" borderId="29" xfId="0" applyNumberFormat="1" applyFont="1" applyBorder="1" applyAlignment="1">
      <alignment horizontal="center" readingOrder="2"/>
    </xf>
    <xf numFmtId="0" fontId="57" fillId="0" borderId="11" xfId="0" applyFont="1" applyBorder="1" applyAlignment="1">
      <alignment wrapText="1" readingOrder="2"/>
    </xf>
    <xf numFmtId="0" fontId="18" fillId="0" borderId="0" xfId="0" applyFont="1"/>
    <xf numFmtId="9" fontId="0" fillId="0" borderId="0" xfId="50" applyFont="1"/>
    <xf numFmtId="0" fontId="24" fillId="35" borderId="47" xfId="0" applyFont="1" applyFill="1" applyBorder="1" applyAlignment="1">
      <alignment readingOrder="2"/>
    </xf>
    <xf numFmtId="0" fontId="24" fillId="35" borderId="36" xfId="0" applyFont="1" applyFill="1" applyBorder="1" applyAlignment="1">
      <alignment readingOrder="2"/>
    </xf>
    <xf numFmtId="0" fontId="24" fillId="35" borderId="34" xfId="0" applyFont="1" applyFill="1" applyBorder="1" applyAlignment="1">
      <alignment readingOrder="2"/>
    </xf>
    <xf numFmtId="0" fontId="24" fillId="0" borderId="31" xfId="0" applyFont="1" applyBorder="1" applyAlignment="1">
      <alignment horizontal="center" readingOrder="2"/>
    </xf>
    <xf numFmtId="0" fontId="24" fillId="0" borderId="34" xfId="0" applyFont="1" applyBorder="1" applyAlignment="1">
      <alignment horizontal="center" readingOrder="1"/>
    </xf>
    <xf numFmtId="2" fontId="51" fillId="0" borderId="28" xfId="0" applyNumberFormat="1" applyFont="1" applyBorder="1" applyAlignment="1">
      <alignment horizontal="center"/>
    </xf>
    <xf numFmtId="2" fontId="51" fillId="0" borderId="38" xfId="0" applyNumberFormat="1" applyFont="1" applyBorder="1" applyAlignment="1">
      <alignment horizontal="center"/>
    </xf>
    <xf numFmtId="2" fontId="51" fillId="0" borderId="44" xfId="0" applyNumberFormat="1" applyFont="1" applyBorder="1" applyAlignment="1">
      <alignment horizontal="center"/>
    </xf>
    <xf numFmtId="0" fontId="44" fillId="0" borderId="0" xfId="0" applyFont="1" applyAlignment="1">
      <alignment horizontal="right" vertical="top" wrapText="1"/>
    </xf>
    <xf numFmtId="0" fontId="56" fillId="0" borderId="0" xfId="0" applyFont="1"/>
    <xf numFmtId="0" fontId="30" fillId="35" borderId="13" xfId="0" applyFont="1" applyFill="1" applyBorder="1" applyAlignment="1">
      <alignment readingOrder="1"/>
    </xf>
    <xf numFmtId="0" fontId="30" fillId="35" borderId="11" xfId="0" applyFont="1" applyFill="1" applyBorder="1" applyAlignment="1">
      <alignment readingOrder="1"/>
    </xf>
    <xf numFmtId="0" fontId="30" fillId="35" borderId="14" xfId="0" applyFont="1" applyFill="1" applyBorder="1" applyAlignment="1">
      <alignment readingOrder="1"/>
    </xf>
    <xf numFmtId="0" fontId="49" fillId="36" borderId="34" xfId="0" applyFont="1" applyFill="1" applyBorder="1" applyAlignment="1">
      <alignment horizontal="center" readingOrder="1"/>
    </xf>
    <xf numFmtId="0" fontId="52" fillId="0" borderId="0" xfId="0" applyFont="1" applyAlignment="1">
      <alignment vertical="center" wrapText="1" readingOrder="2"/>
    </xf>
    <xf numFmtId="0" fontId="49" fillId="0" borderId="0" xfId="0" applyFont="1" applyAlignment="1">
      <alignment readingOrder="1"/>
    </xf>
    <xf numFmtId="0" fontId="52" fillId="0" borderId="0" xfId="0" applyFont="1" applyAlignment="1">
      <alignment horizontal="center" vertical="center" wrapText="1" readingOrder="2"/>
    </xf>
    <xf numFmtId="1" fontId="25" fillId="0" borderId="21" xfId="0" applyNumberFormat="1" applyFont="1" applyBorder="1" applyAlignment="1">
      <alignment horizontal="center" readingOrder="2"/>
    </xf>
    <xf numFmtId="1" fontId="25" fillId="0" borderId="49" xfId="0" applyNumberFormat="1" applyFont="1" applyBorder="1" applyAlignment="1">
      <alignment horizontal="center" readingOrder="2"/>
    </xf>
    <xf numFmtId="1" fontId="25" fillId="0" borderId="51" xfId="0" applyNumberFormat="1" applyFont="1" applyBorder="1" applyAlignment="1">
      <alignment horizontal="center" readingOrder="2"/>
    </xf>
    <xf numFmtId="0" fontId="49" fillId="36" borderId="17" xfId="0" applyFont="1" applyFill="1" applyBorder="1" applyAlignment="1">
      <alignment horizontal="center" readingOrder="2"/>
    </xf>
    <xf numFmtId="0" fontId="49" fillId="36" borderId="10" xfId="0" applyFont="1" applyFill="1" applyBorder="1" applyAlignment="1">
      <alignment horizontal="center" readingOrder="2"/>
    </xf>
    <xf numFmtId="2" fontId="63" fillId="37" borderId="49" xfId="0" applyNumberFormat="1" applyFont="1" applyFill="1" applyBorder="1" applyAlignment="1">
      <alignment horizontal="center" readingOrder="1"/>
    </xf>
    <xf numFmtId="2" fontId="63" fillId="0" borderId="24" xfId="0" applyNumberFormat="1" applyFont="1" applyBorder="1" applyAlignment="1">
      <alignment horizontal="center" readingOrder="1"/>
    </xf>
    <xf numFmtId="2" fontId="49" fillId="0" borderId="38" xfId="0" applyNumberFormat="1" applyFont="1" applyBorder="1" applyAlignment="1">
      <alignment horizontal="center"/>
    </xf>
    <xf numFmtId="2" fontId="25" fillId="0" borderId="15" xfId="0" applyNumberFormat="1" applyFont="1" applyFill="1" applyBorder="1" applyAlignment="1">
      <alignment horizontal="center" readingOrder="2"/>
    </xf>
    <xf numFmtId="2" fontId="25" fillId="0" borderId="21" xfId="0" applyNumberFormat="1" applyFont="1" applyFill="1" applyBorder="1" applyAlignment="1">
      <alignment horizontal="center" readingOrder="2"/>
    </xf>
    <xf numFmtId="2" fontId="25" fillId="0" borderId="49" xfId="0" applyNumberFormat="1" applyFont="1" applyFill="1" applyBorder="1" applyAlignment="1">
      <alignment horizontal="center" readingOrder="2"/>
    </xf>
    <xf numFmtId="0" fontId="0" fillId="0" borderId="0" xfId="0" applyFill="1"/>
    <xf numFmtId="2" fontId="25" fillId="0" borderId="15" xfId="0" applyNumberFormat="1" applyFont="1" applyFill="1" applyBorder="1" applyAlignment="1">
      <alignment horizontal="center" readingOrder="1"/>
    </xf>
    <xf numFmtId="2" fontId="25" fillId="0" borderId="0" xfId="0" applyNumberFormat="1" applyFont="1" applyFill="1" applyBorder="1" applyAlignment="1">
      <alignment horizontal="center"/>
    </xf>
    <xf numFmtId="0" fontId="25" fillId="0" borderId="10" xfId="0" applyFont="1" applyBorder="1" applyAlignment="1">
      <alignment horizontal="center" readingOrder="2"/>
    </xf>
    <xf numFmtId="2" fontId="25" fillId="0" borderId="10" xfId="0" applyNumberFormat="1" applyFont="1" applyBorder="1" applyAlignment="1">
      <alignment horizontal="center"/>
    </xf>
    <xf numFmtId="2" fontId="37" fillId="0" borderId="53" xfId="0" applyNumberFormat="1" applyFont="1" applyBorder="1" applyAlignment="1">
      <alignment horizontal="center" readingOrder="2"/>
    </xf>
    <xf numFmtId="0" fontId="25" fillId="0" borderId="35" xfId="0" applyFont="1" applyBorder="1" applyAlignment="1">
      <alignment horizontal="center" readingOrder="1"/>
    </xf>
    <xf numFmtId="2" fontId="24" fillId="0" borderId="31" xfId="0" applyNumberFormat="1" applyFont="1" applyBorder="1" applyAlignment="1">
      <alignment horizontal="center"/>
    </xf>
    <xf numFmtId="0" fontId="39" fillId="35" borderId="34" xfId="0" applyFont="1" applyFill="1" applyBorder="1" applyAlignment="1">
      <alignment horizontal="center" vertical="center" wrapText="1" readingOrder="2"/>
    </xf>
    <xf numFmtId="0" fontId="39" fillId="35" borderId="47" xfId="0" applyFont="1" applyFill="1" applyBorder="1" applyAlignment="1">
      <alignment horizontal="center" vertical="center" wrapText="1" readingOrder="2"/>
    </xf>
    <xf numFmtId="0" fontId="25" fillId="36" borderId="12" xfId="0" applyFont="1" applyFill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39" fillId="35" borderId="36" xfId="0" applyFont="1" applyFill="1" applyBorder="1" applyAlignment="1">
      <alignment horizontal="center" vertical="center" wrapText="1" readingOrder="2"/>
    </xf>
    <xf numFmtId="2" fontId="36" fillId="34" borderId="27" xfId="0" applyNumberFormat="1" applyFont="1" applyFill="1" applyBorder="1" applyAlignment="1">
      <alignment horizontal="center" vertical="center"/>
    </xf>
    <xf numFmtId="0" fontId="39" fillId="35" borderId="34" xfId="0" applyFont="1" applyFill="1" applyBorder="1" applyAlignment="1">
      <alignment horizontal="center" vertical="center" wrapText="1" readingOrder="2"/>
    </xf>
    <xf numFmtId="0" fontId="39" fillId="0" borderId="0" xfId="0" applyFont="1" applyAlignment="1">
      <alignment horizontal="right" vertical="center" wrapText="1"/>
    </xf>
    <xf numFmtId="2" fontId="25" fillId="0" borderId="38" xfId="0" applyNumberFormat="1" applyFont="1" applyBorder="1" applyAlignment="1">
      <alignment horizontal="center"/>
    </xf>
    <xf numFmtId="2" fontId="25" fillId="0" borderId="35" xfId="0" applyNumberFormat="1" applyFont="1" applyBorder="1" applyAlignment="1">
      <alignment horizontal="center"/>
    </xf>
    <xf numFmtId="0" fontId="39" fillId="35" borderId="54" xfId="0" applyFont="1" applyFill="1" applyBorder="1" applyAlignment="1">
      <alignment horizontal="center" vertical="center" wrapText="1" readingOrder="2"/>
    </xf>
    <xf numFmtId="0" fontId="49" fillId="35" borderId="12" xfId="0" applyFont="1" applyFill="1" applyBorder="1" applyAlignment="1">
      <alignment horizontal="center" readingOrder="1"/>
    </xf>
    <xf numFmtId="164" fontId="51" fillId="0" borderId="44" xfId="0" quotePrefix="1" applyNumberFormat="1" applyFont="1" applyBorder="1" applyAlignment="1">
      <alignment horizontal="center" readingOrder="2"/>
    </xf>
    <xf numFmtId="2" fontId="49" fillId="0" borderId="28" xfId="0" quotePrefix="1" applyNumberFormat="1" applyFont="1" applyBorder="1" applyAlignment="1">
      <alignment horizontal="center"/>
    </xf>
    <xf numFmtId="2" fontId="40" fillId="0" borderId="16" xfId="0" applyNumberFormat="1" applyFont="1" applyBorder="1" applyAlignment="1">
      <alignment horizontal="center" readingOrder="1"/>
    </xf>
    <xf numFmtId="2" fontId="40" fillId="0" borderId="0" xfId="0" applyNumberFormat="1" applyFont="1" applyBorder="1" applyAlignment="1">
      <alignment horizontal="center" readingOrder="1"/>
    </xf>
    <xf numFmtId="2" fontId="40" fillId="0" borderId="37" xfId="0" applyNumberFormat="1" applyFont="1" applyBorder="1" applyAlignment="1">
      <alignment horizontal="center" readingOrder="1"/>
    </xf>
    <xf numFmtId="2" fontId="39" fillId="35" borderId="47" xfId="0" applyNumberFormat="1" applyFont="1" applyFill="1" applyBorder="1" applyAlignment="1">
      <alignment horizontal="center" readingOrder="1"/>
    </xf>
    <xf numFmtId="2" fontId="24" fillId="35" borderId="31" xfId="0" applyNumberFormat="1" applyFont="1" applyFill="1" applyBorder="1" applyAlignment="1">
      <alignment horizontal="center" vertical="center"/>
    </xf>
    <xf numFmtId="2" fontId="35" fillId="37" borderId="27" xfId="0" applyNumberFormat="1" applyFont="1" applyFill="1" applyBorder="1" applyAlignment="1">
      <alignment horizontal="center" vertical="center"/>
    </xf>
    <xf numFmtId="2" fontId="35" fillId="0" borderId="28" xfId="0" applyNumberFormat="1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top" wrapText="1" readingOrder="1"/>
    </xf>
    <xf numFmtId="0" fontId="23" fillId="33" borderId="15" xfId="0" applyFont="1" applyFill="1" applyBorder="1" applyAlignment="1">
      <alignment horizontal="center" readingOrder="2"/>
    </xf>
    <xf numFmtId="0" fontId="23" fillId="33" borderId="24" xfId="0" applyFont="1" applyFill="1" applyBorder="1" applyAlignment="1">
      <alignment horizontal="center" readingOrder="2"/>
    </xf>
    <xf numFmtId="0" fontId="23" fillId="33" borderId="37" xfId="0" applyFont="1" applyFill="1" applyBorder="1" applyAlignment="1">
      <alignment horizontal="center" readingOrder="2"/>
    </xf>
    <xf numFmtId="0" fontId="23" fillId="33" borderId="23" xfId="0" applyFont="1" applyFill="1" applyBorder="1" applyAlignment="1">
      <alignment horizontal="center" readingOrder="2"/>
    </xf>
    <xf numFmtId="0" fontId="23" fillId="33" borderId="15" xfId="0" applyFont="1" applyFill="1" applyBorder="1" applyAlignment="1">
      <alignment horizontal="center" readingOrder="1"/>
    </xf>
    <xf numFmtId="0" fontId="24" fillId="0" borderId="0" xfId="0" applyFont="1" applyAlignment="1">
      <alignment horizontal="center" vertical="top" wrapText="1" readingOrder="1"/>
    </xf>
    <xf numFmtId="0" fontId="24" fillId="35" borderId="17" xfId="0" applyFont="1" applyFill="1" applyBorder="1" applyAlignment="1">
      <alignment horizontal="center" readingOrder="1"/>
    </xf>
    <xf numFmtId="0" fontId="24" fillId="35" borderId="10" xfId="0" applyFont="1" applyFill="1" applyBorder="1" applyAlignment="1">
      <alignment horizontal="center" readingOrder="1"/>
    </xf>
    <xf numFmtId="0" fontId="24" fillId="35" borderId="12" xfId="0" applyFont="1" applyFill="1" applyBorder="1" applyAlignment="1">
      <alignment horizontal="center" readingOrder="1"/>
    </xf>
    <xf numFmtId="0" fontId="24" fillId="0" borderId="0" xfId="0" applyFont="1" applyAlignment="1">
      <alignment horizontal="right" vertical="top" wrapText="1" readingOrder="2"/>
    </xf>
    <xf numFmtId="0" fontId="24" fillId="35" borderId="17" xfId="0" applyFont="1" applyFill="1" applyBorder="1" applyAlignment="1">
      <alignment horizontal="center" readingOrder="2"/>
    </xf>
    <xf numFmtId="0" fontId="24" fillId="35" borderId="10" xfId="0" applyFont="1" applyFill="1" applyBorder="1" applyAlignment="1">
      <alignment horizontal="center" readingOrder="2"/>
    </xf>
    <xf numFmtId="0" fontId="24" fillId="35" borderId="12" xfId="0" applyFont="1" applyFill="1" applyBorder="1" applyAlignment="1">
      <alignment horizontal="center" readingOrder="2"/>
    </xf>
    <xf numFmtId="0" fontId="25" fillId="35" borderId="47" xfId="0" applyFont="1" applyFill="1" applyBorder="1" applyAlignment="1">
      <alignment horizontal="center" readingOrder="1"/>
    </xf>
    <xf numFmtId="0" fontId="25" fillId="35" borderId="36" xfId="0" applyFont="1" applyFill="1" applyBorder="1" applyAlignment="1">
      <alignment horizontal="center" readingOrder="1"/>
    </xf>
    <xf numFmtId="0" fontId="25" fillId="35" borderId="34" xfId="0" applyFont="1" applyFill="1" applyBorder="1" applyAlignment="1">
      <alignment horizontal="center" readingOrder="1"/>
    </xf>
    <xf numFmtId="0" fontId="25" fillId="35" borderId="47" xfId="0" applyFont="1" applyFill="1" applyBorder="1" applyAlignment="1">
      <alignment horizontal="center" readingOrder="2"/>
    </xf>
    <xf numFmtId="0" fontId="25" fillId="35" borderId="36" xfId="0" applyFont="1" applyFill="1" applyBorder="1" applyAlignment="1">
      <alignment horizontal="center" readingOrder="2"/>
    </xf>
    <xf numFmtId="0" fontId="25" fillId="35" borderId="34" xfId="0" applyFont="1" applyFill="1" applyBorder="1" applyAlignment="1">
      <alignment horizontal="center" readingOrder="2"/>
    </xf>
    <xf numFmtId="0" fontId="24" fillId="35" borderId="17" xfId="0" applyFont="1" applyFill="1" applyBorder="1" applyAlignment="1">
      <alignment horizontal="center" vertical="center" readingOrder="1"/>
    </xf>
    <xf numFmtId="0" fontId="24" fillId="35" borderId="10" xfId="0" applyFont="1" applyFill="1" applyBorder="1" applyAlignment="1">
      <alignment horizontal="center" vertical="center" readingOrder="1"/>
    </xf>
    <xf numFmtId="0" fontId="24" fillId="35" borderId="12" xfId="0" applyFont="1" applyFill="1" applyBorder="1" applyAlignment="1">
      <alignment horizontal="center" vertical="center" readingOrder="1"/>
    </xf>
    <xf numFmtId="0" fontId="24" fillId="35" borderId="47" xfId="0" applyFont="1" applyFill="1" applyBorder="1" applyAlignment="1">
      <alignment horizontal="center" readingOrder="1"/>
    </xf>
    <xf numFmtId="0" fontId="24" fillId="35" borderId="36" xfId="0" applyFont="1" applyFill="1" applyBorder="1" applyAlignment="1">
      <alignment horizontal="center" readingOrder="1"/>
    </xf>
    <xf numFmtId="0" fontId="24" fillId="35" borderId="34" xfId="0" applyFont="1" applyFill="1" applyBorder="1" applyAlignment="1">
      <alignment horizontal="center" readingOrder="1"/>
    </xf>
    <xf numFmtId="0" fontId="24" fillId="35" borderId="47" xfId="0" applyFont="1" applyFill="1" applyBorder="1" applyAlignment="1">
      <alignment horizontal="center" readingOrder="2"/>
    </xf>
    <xf numFmtId="0" fontId="24" fillId="35" borderId="36" xfId="0" applyFont="1" applyFill="1" applyBorder="1" applyAlignment="1">
      <alignment horizontal="center" readingOrder="2"/>
    </xf>
    <xf numFmtId="0" fontId="24" fillId="35" borderId="34" xfId="0" applyFont="1" applyFill="1" applyBorder="1" applyAlignment="1">
      <alignment horizontal="center" readingOrder="2"/>
    </xf>
    <xf numFmtId="0" fontId="24" fillId="35" borderId="13" xfId="0" applyFont="1" applyFill="1" applyBorder="1" applyAlignment="1">
      <alignment horizontal="center" readingOrder="1"/>
    </xf>
    <xf numFmtId="0" fontId="24" fillId="35" borderId="11" xfId="0" applyFont="1" applyFill="1" applyBorder="1" applyAlignment="1">
      <alignment horizontal="center" readingOrder="1"/>
    </xf>
    <xf numFmtId="0" fontId="24" fillId="35" borderId="52" xfId="0" applyFont="1" applyFill="1" applyBorder="1" applyAlignment="1">
      <alignment horizontal="center" readingOrder="1"/>
    </xf>
    <xf numFmtId="0" fontId="24" fillId="35" borderId="17" xfId="0" applyFont="1" applyFill="1" applyBorder="1" applyAlignment="1">
      <alignment horizontal="center" vertical="center" readingOrder="2"/>
    </xf>
    <xf numFmtId="0" fontId="24" fillId="35" borderId="10" xfId="0" applyFont="1" applyFill="1" applyBorder="1" applyAlignment="1">
      <alignment horizontal="center" vertical="center" readingOrder="2"/>
    </xf>
    <xf numFmtId="0" fontId="24" fillId="35" borderId="12" xfId="0" applyFont="1" applyFill="1" applyBorder="1" applyAlignment="1">
      <alignment horizontal="center" vertical="center" readingOrder="2"/>
    </xf>
    <xf numFmtId="0" fontId="23" fillId="0" borderId="0" xfId="0" applyFont="1" applyAlignment="1">
      <alignment horizontal="right" wrapText="1" readingOrder="2"/>
    </xf>
    <xf numFmtId="0" fontId="29" fillId="35" borderId="18" xfId="0" applyFont="1" applyFill="1" applyBorder="1" applyAlignment="1">
      <alignment horizontal="center" readingOrder="2"/>
    </xf>
    <xf numFmtId="0" fontId="29" fillId="35" borderId="19" xfId="0" applyFont="1" applyFill="1" applyBorder="1" applyAlignment="1">
      <alignment horizontal="center" readingOrder="2"/>
    </xf>
    <xf numFmtId="0" fontId="29" fillId="35" borderId="20" xfId="0" applyFont="1" applyFill="1" applyBorder="1" applyAlignment="1">
      <alignment horizontal="center" readingOrder="2"/>
    </xf>
    <xf numFmtId="0" fontId="30" fillId="35" borderId="13" xfId="0" applyFont="1" applyFill="1" applyBorder="1" applyAlignment="1">
      <alignment horizontal="center" readingOrder="1"/>
    </xf>
    <xf numFmtId="0" fontId="30" fillId="35" borderId="11" xfId="0" applyFont="1" applyFill="1" applyBorder="1" applyAlignment="1">
      <alignment horizontal="center" readingOrder="1"/>
    </xf>
    <xf numFmtId="0" fontId="30" fillId="35" borderId="14" xfId="0" applyFont="1" applyFill="1" applyBorder="1" applyAlignment="1">
      <alignment horizontal="center" readingOrder="1"/>
    </xf>
    <xf numFmtId="0" fontId="24" fillId="35" borderId="14" xfId="0" applyFont="1" applyFill="1" applyBorder="1" applyAlignment="1">
      <alignment horizontal="center" readingOrder="1"/>
    </xf>
    <xf numFmtId="0" fontId="30" fillId="35" borderId="30" xfId="0" applyFont="1" applyFill="1" applyBorder="1" applyAlignment="1">
      <alignment horizontal="center" readingOrder="1"/>
    </xf>
    <xf numFmtId="0" fontId="30" fillId="35" borderId="0" xfId="0" applyFont="1" applyFill="1" applyAlignment="1">
      <alignment horizontal="center" readingOrder="1"/>
    </xf>
    <xf numFmtId="0" fontId="30" fillId="35" borderId="35" xfId="0" applyFont="1" applyFill="1" applyBorder="1" applyAlignment="1">
      <alignment horizontal="center" readingOrder="1"/>
    </xf>
    <xf numFmtId="0" fontId="23" fillId="35" borderId="17" xfId="0" applyFont="1" applyFill="1" applyBorder="1" applyAlignment="1">
      <alignment horizontal="center" readingOrder="1"/>
    </xf>
    <xf numFmtId="0" fontId="23" fillId="35" borderId="10" xfId="0" applyFont="1" applyFill="1" applyBorder="1" applyAlignment="1">
      <alignment horizontal="center" readingOrder="1"/>
    </xf>
    <xf numFmtId="0" fontId="23" fillId="35" borderId="12" xfId="0" applyFont="1" applyFill="1" applyBorder="1" applyAlignment="1">
      <alignment horizontal="center" readingOrder="1"/>
    </xf>
    <xf numFmtId="0" fontId="23" fillId="35" borderId="18" xfId="0" applyFont="1" applyFill="1" applyBorder="1" applyAlignment="1">
      <alignment horizontal="center" readingOrder="2"/>
    </xf>
    <xf numFmtId="0" fontId="23" fillId="35" borderId="19" xfId="0" applyFont="1" applyFill="1" applyBorder="1" applyAlignment="1">
      <alignment horizontal="center" readingOrder="2"/>
    </xf>
    <xf numFmtId="0" fontId="23" fillId="35" borderId="20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1"/>
    </xf>
    <xf numFmtId="0" fontId="23" fillId="35" borderId="11" xfId="0" applyFont="1" applyFill="1" applyBorder="1" applyAlignment="1">
      <alignment horizontal="center" readingOrder="1"/>
    </xf>
    <xf numFmtId="0" fontId="23" fillId="35" borderId="14" xfId="0" applyFont="1" applyFill="1" applyBorder="1" applyAlignment="1">
      <alignment horizontal="center" readingOrder="1"/>
    </xf>
    <xf numFmtId="0" fontId="23" fillId="35" borderId="47" xfId="0" applyFont="1" applyFill="1" applyBorder="1" applyAlignment="1">
      <alignment horizontal="center" readingOrder="2"/>
    </xf>
    <xf numFmtId="0" fontId="23" fillId="35" borderId="36" xfId="0" applyFont="1" applyFill="1" applyBorder="1" applyAlignment="1">
      <alignment horizontal="center" readingOrder="2"/>
    </xf>
    <xf numFmtId="0" fontId="34" fillId="35" borderId="30" xfId="0" applyFont="1" applyFill="1" applyBorder="1" applyAlignment="1">
      <alignment horizontal="center"/>
    </xf>
    <xf numFmtId="0" fontId="34" fillId="35" borderId="0" xfId="0" applyFont="1" applyFill="1" applyAlignment="1">
      <alignment horizontal="center"/>
    </xf>
    <xf numFmtId="0" fontId="34" fillId="35" borderId="35" xfId="0" applyFont="1" applyFill="1" applyBorder="1" applyAlignment="1">
      <alignment horizontal="center"/>
    </xf>
    <xf numFmtId="0" fontId="34" fillId="35" borderId="47" xfId="0" applyFont="1" applyFill="1" applyBorder="1" applyAlignment="1">
      <alignment horizontal="center"/>
    </xf>
    <xf numFmtId="0" fontId="34" fillId="35" borderId="36" xfId="0" applyFont="1" applyFill="1" applyBorder="1" applyAlignment="1">
      <alignment horizontal="center"/>
    </xf>
    <xf numFmtId="0" fontId="34" fillId="35" borderId="34" xfId="0" applyFont="1" applyFill="1" applyBorder="1" applyAlignment="1">
      <alignment horizontal="center"/>
    </xf>
    <xf numFmtId="0" fontId="24" fillId="0" borderId="11" xfId="0" applyFont="1" applyBorder="1" applyAlignment="1">
      <alignment horizontal="right" wrapText="1" readingOrder="2"/>
    </xf>
    <xf numFmtId="0" fontId="23" fillId="35" borderId="34" xfId="0" applyFont="1" applyFill="1" applyBorder="1" applyAlignment="1">
      <alignment horizontal="center" readingOrder="2"/>
    </xf>
    <xf numFmtId="0" fontId="23" fillId="35" borderId="13" xfId="0" applyFont="1" applyFill="1" applyBorder="1" applyAlignment="1">
      <alignment horizontal="center" readingOrder="2"/>
    </xf>
    <xf numFmtId="0" fontId="23" fillId="35" borderId="11" xfId="0" applyFont="1" applyFill="1" applyBorder="1" applyAlignment="1">
      <alignment horizontal="center" readingOrder="2"/>
    </xf>
    <xf numFmtId="0" fontId="23" fillId="35" borderId="14" xfId="0" applyFont="1" applyFill="1" applyBorder="1" applyAlignment="1">
      <alignment horizontal="center" readingOrder="2"/>
    </xf>
    <xf numFmtId="0" fontId="23" fillId="35" borderId="47" xfId="0" applyFont="1" applyFill="1" applyBorder="1" applyAlignment="1">
      <alignment horizontal="center" vertical="center" readingOrder="2"/>
    </xf>
    <xf numFmtId="0" fontId="23" fillId="35" borderId="36" xfId="0" applyFont="1" applyFill="1" applyBorder="1" applyAlignment="1">
      <alignment horizontal="center" vertical="center" readingOrder="2"/>
    </xf>
    <xf numFmtId="0" fontId="23" fillId="35" borderId="34" xfId="0" applyFont="1" applyFill="1" applyBorder="1" applyAlignment="1">
      <alignment horizontal="center" vertical="center" readingOrder="2"/>
    </xf>
    <xf numFmtId="0" fontId="25" fillId="36" borderId="17" xfId="0" applyFont="1" applyFill="1" applyBorder="1" applyAlignment="1">
      <alignment horizontal="center" readingOrder="2"/>
    </xf>
    <xf numFmtId="0" fontId="25" fillId="36" borderId="10" xfId="0" applyFont="1" applyFill="1" applyBorder="1" applyAlignment="1">
      <alignment horizontal="center" readingOrder="2"/>
    </xf>
    <xf numFmtId="0" fontId="25" fillId="36" borderId="12" xfId="0" applyFont="1" applyFill="1" applyBorder="1" applyAlignment="1">
      <alignment horizontal="center" readingOrder="2"/>
    </xf>
    <xf numFmtId="0" fontId="25" fillId="36" borderId="17" xfId="0" applyFont="1" applyFill="1" applyBorder="1" applyAlignment="1">
      <alignment horizontal="center" readingOrder="1"/>
    </xf>
    <xf numFmtId="0" fontId="25" fillId="36" borderId="10" xfId="0" applyFont="1" applyFill="1" applyBorder="1" applyAlignment="1">
      <alignment horizontal="center" readingOrder="1"/>
    </xf>
    <xf numFmtId="0" fontId="25" fillId="36" borderId="12" xfId="0" applyFont="1" applyFill="1" applyBorder="1" applyAlignment="1">
      <alignment horizontal="center" readingOrder="1"/>
    </xf>
    <xf numFmtId="0" fontId="25" fillId="36" borderId="13" xfId="0" applyFont="1" applyFill="1" applyBorder="1" applyAlignment="1">
      <alignment horizontal="center" readingOrder="1"/>
    </xf>
    <xf numFmtId="0" fontId="25" fillId="36" borderId="11" xfId="0" applyFont="1" applyFill="1" applyBorder="1" applyAlignment="1">
      <alignment horizontal="center" readingOrder="1"/>
    </xf>
    <xf numFmtId="0" fontId="25" fillId="36" borderId="14" xfId="0" applyFont="1" applyFill="1" applyBorder="1" applyAlignment="1">
      <alignment horizontal="center" readingOrder="1"/>
    </xf>
    <xf numFmtId="0" fontId="25" fillId="36" borderId="18" xfId="0" applyFont="1" applyFill="1" applyBorder="1" applyAlignment="1">
      <alignment horizontal="center" readingOrder="2"/>
    </xf>
    <xf numFmtId="0" fontId="25" fillId="36" borderId="19" xfId="0" applyFont="1" applyFill="1" applyBorder="1" applyAlignment="1">
      <alignment horizontal="center" readingOrder="2"/>
    </xf>
    <xf numFmtId="0" fontId="25" fillId="36" borderId="20" xfId="0" applyFont="1" applyFill="1" applyBorder="1" applyAlignment="1">
      <alignment horizontal="center" readingOrder="2"/>
    </xf>
    <xf numFmtId="0" fontId="25" fillId="36" borderId="47" xfId="0" applyFont="1" applyFill="1" applyBorder="1" applyAlignment="1">
      <alignment horizontal="center" readingOrder="1"/>
    </xf>
    <xf numFmtId="0" fontId="25" fillId="36" borderId="36" xfId="0" applyFont="1" applyFill="1" applyBorder="1" applyAlignment="1">
      <alignment horizontal="center" readingOrder="1"/>
    </xf>
    <xf numFmtId="0" fontId="25" fillId="36" borderId="34" xfId="0" applyFont="1" applyFill="1" applyBorder="1" applyAlignment="1">
      <alignment horizontal="center" readingOrder="1"/>
    </xf>
    <xf numFmtId="0" fontId="25" fillId="36" borderId="20" xfId="0" applyFont="1" applyFill="1" applyBorder="1" applyAlignment="1">
      <alignment horizontal="center" readingOrder="1"/>
    </xf>
    <xf numFmtId="0" fontId="25" fillId="36" borderId="35" xfId="0" applyFont="1" applyFill="1" applyBorder="1" applyAlignment="1">
      <alignment horizontal="center" readingOrder="1"/>
    </xf>
    <xf numFmtId="0" fontId="24" fillId="0" borderId="0" xfId="0" applyFont="1" applyAlignment="1">
      <alignment horizontal="left" vertical="center" wrapText="1" readingOrder="1"/>
    </xf>
    <xf numFmtId="0" fontId="26" fillId="0" borderId="0" xfId="0" applyFont="1" applyAlignment="1">
      <alignment horizontal="right" wrapText="1" readingOrder="2"/>
    </xf>
    <xf numFmtId="0" fontId="39" fillId="35" borderId="47" xfId="0" applyFont="1" applyFill="1" applyBorder="1" applyAlignment="1">
      <alignment horizontal="center" vertical="center" wrapText="1" readingOrder="2"/>
    </xf>
    <xf numFmtId="0" fontId="39" fillId="35" borderId="36" xfId="0" applyFont="1" applyFill="1" applyBorder="1" applyAlignment="1">
      <alignment horizontal="center" vertical="center" wrapText="1" readingOrder="2"/>
    </xf>
    <xf numFmtId="0" fontId="39" fillId="35" borderId="34" xfId="0" applyFont="1" applyFill="1" applyBorder="1" applyAlignment="1">
      <alignment horizontal="center" vertical="center" wrapText="1" readingOrder="2"/>
    </xf>
    <xf numFmtId="0" fontId="26" fillId="38" borderId="11" xfId="0" applyFont="1" applyFill="1" applyBorder="1" applyAlignment="1">
      <alignment horizontal="center" wrapText="1" readingOrder="2"/>
    </xf>
    <xf numFmtId="0" fontId="24" fillId="0" borderId="0" xfId="0" applyFont="1" applyAlignment="1">
      <alignment horizontal="left" vertical="top" wrapText="1" readingOrder="1"/>
    </xf>
    <xf numFmtId="0" fontId="39" fillId="0" borderId="0" xfId="0" applyFont="1" applyAlignment="1">
      <alignment horizontal="right" vertical="center" wrapText="1"/>
    </xf>
    <xf numFmtId="0" fontId="39" fillId="0" borderId="0" xfId="0" applyFont="1" applyAlignment="1">
      <alignment horizontal="left" vertical="center" wrapText="1"/>
    </xf>
    <xf numFmtId="0" fontId="52" fillId="35" borderId="17" xfId="0" applyFont="1" applyFill="1" applyBorder="1" applyAlignment="1">
      <alignment horizontal="center" vertical="center" wrapText="1" readingOrder="2"/>
    </xf>
    <xf numFmtId="0" fontId="52" fillId="35" borderId="10" xfId="0" applyFont="1" applyFill="1" applyBorder="1" applyAlignment="1">
      <alignment horizontal="center" vertical="center" wrapText="1" readingOrder="2"/>
    </xf>
    <xf numFmtId="0" fontId="52" fillId="35" borderId="12" xfId="0" applyFont="1" applyFill="1" applyBorder="1" applyAlignment="1">
      <alignment horizontal="center" vertical="center" wrapText="1" readingOrder="2"/>
    </xf>
    <xf numFmtId="0" fontId="49" fillId="35" borderId="47" xfId="0" applyFont="1" applyFill="1" applyBorder="1" applyAlignment="1">
      <alignment horizontal="center" readingOrder="2"/>
    </xf>
    <xf numFmtId="0" fontId="49" fillId="35" borderId="36" xfId="0" applyFont="1" applyFill="1" applyBorder="1" applyAlignment="1">
      <alignment horizontal="center" readingOrder="2"/>
    </xf>
    <xf numFmtId="0" fontId="49" fillId="35" borderId="34" xfId="0" applyFont="1" applyFill="1" applyBorder="1" applyAlignment="1">
      <alignment horizontal="center" readingOrder="2"/>
    </xf>
    <xf numFmtId="0" fontId="49" fillId="35" borderId="47" xfId="0" applyFont="1" applyFill="1" applyBorder="1" applyAlignment="1">
      <alignment horizontal="center" readingOrder="1"/>
    </xf>
    <xf numFmtId="0" fontId="49" fillId="35" borderId="36" xfId="0" applyFont="1" applyFill="1" applyBorder="1" applyAlignment="1">
      <alignment horizontal="center" readingOrder="1"/>
    </xf>
    <xf numFmtId="0" fontId="49" fillId="35" borderId="34" xfId="0" applyFont="1" applyFill="1" applyBorder="1" applyAlignment="1">
      <alignment horizontal="center" readingOrder="1"/>
    </xf>
    <xf numFmtId="0" fontId="49" fillId="36" borderId="18" xfId="0" applyFont="1" applyFill="1" applyBorder="1" applyAlignment="1">
      <alignment horizontal="center" readingOrder="2"/>
    </xf>
    <xf numFmtId="0" fontId="49" fillId="36" borderId="19" xfId="0" applyFont="1" applyFill="1" applyBorder="1" applyAlignment="1">
      <alignment horizontal="center" readingOrder="2"/>
    </xf>
    <xf numFmtId="0" fontId="49" fillId="36" borderId="13" xfId="0" applyFont="1" applyFill="1" applyBorder="1" applyAlignment="1">
      <alignment horizontal="center" readingOrder="1"/>
    </xf>
    <xf numFmtId="0" fontId="49" fillId="36" borderId="11" xfId="0" applyFont="1" applyFill="1" applyBorder="1" applyAlignment="1">
      <alignment horizontal="center" readingOrder="1"/>
    </xf>
    <xf numFmtId="0" fontId="49" fillId="36" borderId="14" xfId="0" applyFont="1" applyFill="1" applyBorder="1" applyAlignment="1">
      <alignment horizontal="center" readingOrder="1"/>
    </xf>
    <xf numFmtId="0" fontId="49" fillId="35" borderId="18" xfId="0" applyFont="1" applyFill="1" applyBorder="1" applyAlignment="1">
      <alignment horizontal="center" readingOrder="2"/>
    </xf>
    <xf numFmtId="0" fontId="49" fillId="35" borderId="19" xfId="0" applyFont="1" applyFill="1" applyBorder="1" applyAlignment="1">
      <alignment horizontal="center" readingOrder="2"/>
    </xf>
    <xf numFmtId="0" fontId="49" fillId="35" borderId="20" xfId="0" applyFont="1" applyFill="1" applyBorder="1" applyAlignment="1">
      <alignment horizontal="center" readingOrder="2"/>
    </xf>
    <xf numFmtId="0" fontId="49" fillId="36" borderId="20" xfId="0" applyFont="1" applyFill="1" applyBorder="1" applyAlignment="1">
      <alignment horizontal="center" readingOrder="2"/>
    </xf>
    <xf numFmtId="0" fontId="49" fillId="0" borderId="11" xfId="0" applyFont="1" applyBorder="1" applyAlignment="1">
      <alignment horizontal="left" wrapText="1" readingOrder="1"/>
    </xf>
    <xf numFmtId="0" fontId="49" fillId="0" borderId="11" xfId="0" applyFont="1" applyBorder="1" applyAlignment="1">
      <alignment horizontal="right" wrapText="1" readingOrder="2"/>
    </xf>
    <xf numFmtId="0" fontId="49" fillId="35" borderId="13" xfId="0" applyFont="1" applyFill="1" applyBorder="1" applyAlignment="1">
      <alignment horizontal="center" readingOrder="1"/>
    </xf>
    <xf numFmtId="0" fontId="49" fillId="35" borderId="11" xfId="0" applyFont="1" applyFill="1" applyBorder="1" applyAlignment="1">
      <alignment horizontal="center" readingOrder="1"/>
    </xf>
    <xf numFmtId="0" fontId="49" fillId="35" borderId="14" xfId="0" applyFont="1" applyFill="1" applyBorder="1" applyAlignment="1">
      <alignment horizontal="center" readingOrder="1"/>
    </xf>
    <xf numFmtId="0" fontId="49" fillId="36" borderId="17" xfId="0" applyFont="1" applyFill="1" applyBorder="1" applyAlignment="1">
      <alignment horizontal="center" readingOrder="2"/>
    </xf>
    <xf numFmtId="0" fontId="49" fillId="36" borderId="10" xfId="0" applyFont="1" applyFill="1" applyBorder="1" applyAlignment="1">
      <alignment horizontal="center" readingOrder="2"/>
    </xf>
    <xf numFmtId="0" fontId="49" fillId="36" borderId="12" xfId="0" applyFont="1" applyFill="1" applyBorder="1" applyAlignment="1">
      <alignment horizontal="center" readingOrder="2"/>
    </xf>
    <xf numFmtId="2" fontId="24" fillId="0" borderId="0" xfId="0" applyNumberFormat="1" applyFont="1" applyAlignment="1">
      <alignment vertical="top" wrapText="1" readingOrder="1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40% - Accent6 2" xfId="45"/>
    <cellStyle name="40% - Accent6 2 2" xfId="47"/>
    <cellStyle name="40% - Accent6 2 2 2" xfId="49"/>
    <cellStyle name="40% - Accent6 2 3" xfId="4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56"/>
    <cellStyle name="Hyperlink 3" xfId="57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52"/>
    <cellStyle name="Normal 3" xfId="42"/>
    <cellStyle name="Normal 3 2" xfId="53"/>
    <cellStyle name="Normal 4" xfId="51"/>
    <cellStyle name="Normal 4 2" xfId="55"/>
    <cellStyle name="Normal 5" xfId="54"/>
    <cellStyle name="Note" xfId="15" builtinId="10" customBuiltin="1"/>
    <cellStyle name="Output" xfId="10" builtinId="21" customBuiltin="1"/>
    <cellStyle name="Percent" xfId="50" builtinId="5"/>
    <cellStyle name="Percent 3" xfId="44"/>
    <cellStyle name="Title" xfId="1" builtinId="15" customBuiltin="1"/>
    <cellStyle name="Total" xfId="17" builtinId="25" customBuiltin="1"/>
    <cellStyle name="TXT2" xfId="46"/>
    <cellStyle name="Warning Text" xfId="14" builtinId="11" customBuiltin="1"/>
  </cellStyles>
  <dxfs count="62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FFFF"/>
      <color rgb="FF66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rightToLeft="1" workbookViewId="0">
      <selection activeCell="D13" sqref="D13"/>
    </sheetView>
  </sheetViews>
  <sheetFormatPr defaultRowHeight="15"/>
  <cols>
    <col min="1" max="1" width="16.5703125" customWidth="1"/>
    <col min="2" max="7" width="15.85546875" customWidth="1"/>
  </cols>
  <sheetData>
    <row r="1" spans="1:7">
      <c r="A1" s="2" t="s">
        <v>218</v>
      </c>
    </row>
    <row r="2" spans="1:7" ht="15.75">
      <c r="B2" s="208" t="s">
        <v>217</v>
      </c>
      <c r="C2" s="208"/>
      <c r="D2" s="208"/>
      <c r="E2" s="208"/>
      <c r="F2" s="208"/>
      <c r="G2" s="208"/>
    </row>
    <row r="3" spans="1:7">
      <c r="A3" s="209" t="s">
        <v>0</v>
      </c>
      <c r="B3" s="209" t="s">
        <v>1</v>
      </c>
      <c r="C3" s="210" t="s">
        <v>178</v>
      </c>
      <c r="D3" s="211"/>
      <c r="E3" s="212"/>
      <c r="F3" s="213" t="s">
        <v>2</v>
      </c>
      <c r="G3" s="209" t="s">
        <v>3</v>
      </c>
    </row>
    <row r="4" spans="1:7">
      <c r="A4" s="209"/>
      <c r="B4" s="209"/>
      <c r="C4" s="213" t="s">
        <v>4</v>
      </c>
      <c r="D4" s="213"/>
      <c r="E4" s="213"/>
      <c r="F4" s="213"/>
      <c r="G4" s="209"/>
    </row>
    <row r="5" spans="1:7">
      <c r="A5" s="209"/>
      <c r="B5" s="209"/>
      <c r="C5" s="41">
        <v>2020</v>
      </c>
      <c r="D5" s="41">
        <v>2021</v>
      </c>
      <c r="E5" s="41">
        <v>2022</v>
      </c>
      <c r="F5" s="213"/>
      <c r="G5" s="209"/>
    </row>
    <row r="6" spans="1:7">
      <c r="A6" s="40" t="s">
        <v>5</v>
      </c>
      <c r="B6" s="23" t="s">
        <v>6</v>
      </c>
      <c r="C6" s="1">
        <v>1.41</v>
      </c>
      <c r="D6" s="1">
        <v>1.41</v>
      </c>
      <c r="E6" s="1">
        <v>1.4285714285714284</v>
      </c>
      <c r="F6" s="22" t="s">
        <v>7</v>
      </c>
      <c r="G6" s="40" t="s">
        <v>8</v>
      </c>
    </row>
    <row r="7" spans="1:7">
      <c r="A7" s="40" t="s">
        <v>9</v>
      </c>
      <c r="B7" s="23" t="s">
        <v>10</v>
      </c>
      <c r="C7" s="1">
        <v>0.27200000000000002</v>
      </c>
      <c r="D7" s="1">
        <v>0.27</v>
      </c>
      <c r="E7" s="1">
        <v>0.27247956403269746</v>
      </c>
      <c r="F7" s="22" t="s">
        <v>11</v>
      </c>
      <c r="G7" s="40" t="s">
        <v>165</v>
      </c>
    </row>
    <row r="8" spans="1:7">
      <c r="A8" s="40" t="s">
        <v>12</v>
      </c>
      <c r="B8" s="23" t="s">
        <v>6</v>
      </c>
      <c r="C8" s="1">
        <v>2.65</v>
      </c>
      <c r="D8" s="1">
        <v>2.65</v>
      </c>
      <c r="E8" s="1">
        <v>2.6881720430107525</v>
      </c>
      <c r="F8" s="22" t="s">
        <v>13</v>
      </c>
      <c r="G8" s="40" t="s">
        <v>14</v>
      </c>
    </row>
    <row r="9" spans="1:7">
      <c r="A9" s="40" t="s">
        <v>15</v>
      </c>
      <c r="B9" s="23" t="s">
        <v>6</v>
      </c>
      <c r="C9" s="1">
        <v>0.37</v>
      </c>
      <c r="D9" s="1">
        <v>0.36</v>
      </c>
      <c r="E9" s="1">
        <v>0.32423669278573358</v>
      </c>
      <c r="F9" s="22" t="s">
        <v>16</v>
      </c>
      <c r="G9" s="40" t="s">
        <v>17</v>
      </c>
    </row>
    <row r="10" spans="1:7">
      <c r="A10" s="40" t="s">
        <v>18</v>
      </c>
      <c r="B10" s="23" t="s">
        <v>6</v>
      </c>
      <c r="C10" s="1">
        <v>6.8999999999999999E-3</v>
      </c>
      <c r="D10" s="1">
        <v>7.3000000000000001E-3</v>
      </c>
      <c r="E10" s="1">
        <v>7.0327197285370187E-3</v>
      </c>
      <c r="F10" s="22" t="s">
        <v>19</v>
      </c>
      <c r="G10" s="40" t="s">
        <v>20</v>
      </c>
    </row>
    <row r="11" spans="1:7">
      <c r="A11" s="40" t="s">
        <v>21</v>
      </c>
      <c r="B11" s="23" t="s">
        <v>22</v>
      </c>
      <c r="C11" s="1">
        <v>5.5999999999999999E-3</v>
      </c>
      <c r="D11" s="1">
        <v>5.5999999999999999E-3</v>
      </c>
      <c r="E11" s="1">
        <v>5.6274620146314017E-3</v>
      </c>
      <c r="F11" s="22" t="s">
        <v>23</v>
      </c>
      <c r="G11" s="40" t="s">
        <v>24</v>
      </c>
    </row>
    <row r="12" spans="1:7">
      <c r="A12" s="40" t="s">
        <v>131</v>
      </c>
      <c r="B12" s="23" t="s">
        <v>25</v>
      </c>
      <c r="C12" s="1">
        <v>2.3999999999999998E-3</v>
      </c>
      <c r="D12" s="1">
        <v>2.3999999999999998E-3</v>
      </c>
      <c r="E12" s="1">
        <v>2.3999999999999998E-3</v>
      </c>
      <c r="F12" s="22" t="s">
        <v>145</v>
      </c>
      <c r="G12" s="40" t="s">
        <v>26</v>
      </c>
    </row>
    <row r="13" spans="1:7">
      <c r="A13" s="40" t="s">
        <v>27</v>
      </c>
      <c r="B13" s="23" t="s">
        <v>28</v>
      </c>
      <c r="C13" s="1">
        <v>0.27</v>
      </c>
      <c r="D13" s="1">
        <v>0.27</v>
      </c>
      <c r="E13" s="1">
        <v>0.26666666666666666</v>
      </c>
      <c r="F13" s="22" t="s">
        <v>29</v>
      </c>
      <c r="G13" s="40" t="s">
        <v>30</v>
      </c>
    </row>
    <row r="14" spans="1:7">
      <c r="A14" s="40" t="s">
        <v>31</v>
      </c>
      <c r="B14" s="23" t="s">
        <v>32</v>
      </c>
      <c r="C14" s="1">
        <v>1.7999999999999999E-2</v>
      </c>
      <c r="D14" s="1">
        <v>2.3E-3</v>
      </c>
      <c r="E14" s="1">
        <v>2.0068970361475603E-3</v>
      </c>
      <c r="F14" s="22" t="s">
        <v>33</v>
      </c>
      <c r="G14" s="40" t="s">
        <v>34</v>
      </c>
    </row>
    <row r="15" spans="1:7">
      <c r="A15" s="40" t="s">
        <v>35</v>
      </c>
      <c r="B15" s="23" t="s">
        <v>36</v>
      </c>
      <c r="C15" s="1">
        <v>1.9501E-3</v>
      </c>
      <c r="D15" s="1">
        <v>7.9000000000000001E-4</v>
      </c>
      <c r="E15" s="1">
        <v>3.980380703512388E-4</v>
      </c>
      <c r="F15" s="22" t="s">
        <v>37</v>
      </c>
      <c r="G15" s="40" t="s">
        <v>164</v>
      </c>
    </row>
    <row r="16" spans="1:7">
      <c r="A16" s="40" t="s">
        <v>38</v>
      </c>
      <c r="B16" s="23" t="s">
        <v>39</v>
      </c>
      <c r="C16" s="47">
        <v>4.1666666666666665E-5</v>
      </c>
      <c r="D16" s="47">
        <v>4.1E-5</v>
      </c>
      <c r="E16" s="47">
        <v>4.1E-5</v>
      </c>
      <c r="F16" s="22" t="s">
        <v>40</v>
      </c>
      <c r="G16" s="40" t="s">
        <v>41</v>
      </c>
    </row>
    <row r="17" spans="1:7">
      <c r="A17" s="40" t="s">
        <v>42</v>
      </c>
      <c r="B17" s="23" t="s">
        <v>6</v>
      </c>
      <c r="C17" s="1">
        <v>8.4000000000000003E-4</v>
      </c>
      <c r="D17" s="1">
        <v>6.8999999999999997E-4</v>
      </c>
      <c r="E17" s="1">
        <v>6.8525027338630696E-4</v>
      </c>
      <c r="F17" s="22" t="s">
        <v>43</v>
      </c>
      <c r="G17" s="40" t="s">
        <v>44</v>
      </c>
    </row>
    <row r="18" spans="1:7">
      <c r="A18" s="40" t="s">
        <v>45</v>
      </c>
      <c r="B18" s="23" t="s">
        <v>28</v>
      </c>
      <c r="C18" s="1">
        <v>2.6</v>
      </c>
      <c r="D18" s="1">
        <v>2.6</v>
      </c>
      <c r="E18" s="1">
        <v>2.6315789473684212</v>
      </c>
      <c r="F18" s="22" t="s">
        <v>46</v>
      </c>
      <c r="G18" s="40" t="s">
        <v>47</v>
      </c>
    </row>
    <row r="19" spans="1:7">
      <c r="A19" s="40" t="s">
        <v>48</v>
      </c>
      <c r="B19" s="23" t="s">
        <v>49</v>
      </c>
      <c r="C19" s="1">
        <v>1</v>
      </c>
      <c r="D19" s="1">
        <v>1</v>
      </c>
      <c r="E19" s="1">
        <v>1</v>
      </c>
      <c r="F19" s="22" t="s">
        <v>73</v>
      </c>
      <c r="G19" s="40" t="s">
        <v>50</v>
      </c>
    </row>
    <row r="20" spans="1:7">
      <c r="A20" s="40" t="s">
        <v>51</v>
      </c>
      <c r="B20" s="23" t="s">
        <v>28</v>
      </c>
      <c r="C20" s="1">
        <v>0.274725</v>
      </c>
      <c r="D20" s="1">
        <v>0.27</v>
      </c>
      <c r="E20" s="1">
        <v>0.27472527472527469</v>
      </c>
      <c r="F20" s="22" t="s">
        <v>52</v>
      </c>
      <c r="G20" s="40" t="s">
        <v>53</v>
      </c>
    </row>
    <row r="21" spans="1:7">
      <c r="A21" s="40" t="s">
        <v>54</v>
      </c>
      <c r="B21" s="23" t="s">
        <v>6</v>
      </c>
      <c r="C21" s="1">
        <v>3.2781799999999999</v>
      </c>
      <c r="D21" s="1">
        <v>3.3</v>
      </c>
      <c r="E21" s="1">
        <v>3.3333333333333339</v>
      </c>
      <c r="F21" s="22" t="s">
        <v>55</v>
      </c>
      <c r="G21" s="40" t="s">
        <v>56</v>
      </c>
    </row>
    <row r="22" spans="1:7">
      <c r="A22" s="40" t="s">
        <v>57</v>
      </c>
      <c r="B22" s="23" t="s">
        <v>36</v>
      </c>
      <c r="C22" s="1">
        <v>5.9999999999999995E-4</v>
      </c>
      <c r="D22" s="1">
        <v>6.6E-4</v>
      </c>
      <c r="E22" s="1">
        <v>6.6334991708126036E-4</v>
      </c>
      <c r="F22" s="22" t="s">
        <v>58</v>
      </c>
      <c r="G22" s="40" t="s">
        <v>59</v>
      </c>
    </row>
    <row r="23" spans="1:7">
      <c r="A23" s="40" t="s">
        <v>60</v>
      </c>
      <c r="B23" s="23" t="s">
        <v>6</v>
      </c>
      <c r="C23" s="1">
        <v>0.73</v>
      </c>
      <c r="D23" s="1">
        <v>0.22</v>
      </c>
      <c r="E23" s="1">
        <v>0.20826102047900033</v>
      </c>
      <c r="F23" s="22" t="s">
        <v>61</v>
      </c>
      <c r="G23" s="40" t="s">
        <v>62</v>
      </c>
    </row>
    <row r="24" spans="1:7">
      <c r="A24" s="40" t="s">
        <v>63</v>
      </c>
      <c r="B24" s="23" t="s">
        <v>32</v>
      </c>
      <c r="C24" s="1">
        <v>0.63</v>
      </c>
      <c r="D24" s="1">
        <v>0.64</v>
      </c>
      <c r="E24" s="1">
        <v>5.1690717208701269E-2</v>
      </c>
      <c r="F24" s="22" t="s">
        <v>64</v>
      </c>
      <c r="G24" s="40" t="s">
        <v>65</v>
      </c>
    </row>
    <row r="25" spans="1:7">
      <c r="A25" s="40" t="s">
        <v>66</v>
      </c>
      <c r="B25" s="23" t="s">
        <v>10</v>
      </c>
      <c r="C25" s="1">
        <v>0.11</v>
      </c>
      <c r="D25" s="1">
        <v>0.11</v>
      </c>
      <c r="E25" s="1">
        <v>9.8352594049668077E-2</v>
      </c>
      <c r="F25" s="22" t="s">
        <v>67</v>
      </c>
      <c r="G25" s="40" t="s">
        <v>68</v>
      </c>
    </row>
    <row r="26" spans="1:7">
      <c r="A26" s="40" t="s">
        <v>69</v>
      </c>
      <c r="B26" s="23" t="s">
        <v>70</v>
      </c>
      <c r="C26" s="1">
        <v>2.5000000000000001E-2</v>
      </c>
      <c r="D26" s="1">
        <v>2.4E-2</v>
      </c>
      <c r="E26" s="1">
        <v>2.7045300878972278E-2</v>
      </c>
      <c r="F26" s="22" t="s">
        <v>71</v>
      </c>
      <c r="G26" s="40" t="s">
        <v>72</v>
      </c>
    </row>
    <row r="27" spans="1:7">
      <c r="A27" s="40" t="s">
        <v>77</v>
      </c>
      <c r="B27" s="23" t="s">
        <v>28</v>
      </c>
      <c r="C27" s="1">
        <v>4.0000000000000001E-3</v>
      </c>
      <c r="D27" s="1">
        <v>4.0000000000000001E-3</v>
      </c>
      <c r="E27" s="1">
        <v>3.9963366913662486E-3</v>
      </c>
      <c r="F27" s="22" t="s">
        <v>146</v>
      </c>
      <c r="G27" s="40" t="s">
        <v>78</v>
      </c>
    </row>
  </sheetData>
  <mergeCells count="7">
    <mergeCell ref="B2:G2"/>
    <mergeCell ref="A3:A5"/>
    <mergeCell ref="B3:B5"/>
    <mergeCell ref="C3:E3"/>
    <mergeCell ref="F3:F5"/>
    <mergeCell ref="G3:G5"/>
    <mergeCell ref="C4:E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X65"/>
  <sheetViews>
    <sheetView rightToLeft="1" zoomScale="87" zoomScaleNormal="87" workbookViewId="0">
      <selection activeCell="F1" sqref="F1"/>
    </sheetView>
  </sheetViews>
  <sheetFormatPr defaultColWidth="9.140625" defaultRowHeight="14.25"/>
  <cols>
    <col min="1" max="1" width="13" style="103" customWidth="1"/>
    <col min="2" max="2" width="13.85546875" style="103" customWidth="1"/>
    <col min="3" max="3" width="14.5703125" style="103" customWidth="1"/>
    <col min="4" max="4" width="13.28515625" style="103" customWidth="1"/>
    <col min="5" max="6" width="21.85546875" style="103" customWidth="1"/>
    <col min="7" max="8" width="16.42578125" style="103" customWidth="1"/>
    <col min="9" max="10" width="21.7109375" style="103" customWidth="1"/>
    <col min="11" max="11" width="20.5703125" style="103" customWidth="1"/>
    <col min="12" max="12" width="25.85546875" style="103" customWidth="1"/>
    <col min="13" max="15" width="24.7109375" style="103" customWidth="1"/>
    <col min="16" max="16" width="20.7109375" style="103" customWidth="1"/>
    <col min="17" max="18" width="24" style="103" customWidth="1"/>
    <col min="19" max="19" width="14.42578125" style="103" customWidth="1"/>
    <col min="20" max="20" width="15.5703125" style="103" customWidth="1"/>
    <col min="21" max="21" width="19.5703125" style="103" customWidth="1"/>
    <col min="22" max="22" width="21.7109375" style="103" customWidth="1"/>
    <col min="23" max="23" width="16.85546875" style="103" customWidth="1"/>
    <col min="24" max="24" width="14.5703125" style="103" customWidth="1"/>
    <col min="25" max="25" width="12.85546875" style="103" customWidth="1"/>
    <col min="26" max="26" width="16.42578125" style="103" customWidth="1"/>
    <col min="27" max="27" width="13" style="103" customWidth="1"/>
    <col min="28" max="16384" width="9.140625" style="103"/>
  </cols>
  <sheetData>
    <row r="1" spans="1:22">
      <c r="S1" s="104"/>
    </row>
    <row r="2" spans="1:22">
      <c r="A2" s="103" t="s">
        <v>207</v>
      </c>
    </row>
    <row r="3" spans="1:22">
      <c r="O3" s="103" t="s">
        <v>176</v>
      </c>
    </row>
    <row r="4" spans="1:22" ht="15.75" customHeight="1" thickBot="1">
      <c r="A4" s="324" t="s">
        <v>177</v>
      </c>
      <c r="B4" s="324"/>
      <c r="C4" s="324"/>
      <c r="D4" s="145"/>
      <c r="E4" s="105"/>
      <c r="F4" s="105"/>
      <c r="G4" s="105"/>
      <c r="H4" s="105"/>
      <c r="I4" s="105"/>
      <c r="J4" s="105"/>
      <c r="K4" s="105"/>
      <c r="L4" s="105"/>
      <c r="M4" s="323" t="s">
        <v>111</v>
      </c>
      <c r="N4" s="323"/>
      <c r="O4" s="323"/>
      <c r="P4" s="105"/>
      <c r="T4" s="105"/>
      <c r="U4" s="105"/>
      <c r="V4" s="105"/>
    </row>
    <row r="5" spans="1:22" ht="15.75" customHeight="1" thickBot="1">
      <c r="A5" s="171" t="s">
        <v>0</v>
      </c>
      <c r="B5" s="319" t="s">
        <v>187</v>
      </c>
      <c r="C5" s="320"/>
      <c r="D5" s="321"/>
      <c r="E5" s="308" t="s">
        <v>188</v>
      </c>
      <c r="F5" s="309"/>
      <c r="G5" s="310"/>
      <c r="H5" s="308" t="s">
        <v>189</v>
      </c>
      <c r="I5" s="309"/>
      <c r="J5" s="309"/>
      <c r="K5" s="310"/>
      <c r="L5" s="319" t="s">
        <v>190</v>
      </c>
      <c r="M5" s="320"/>
      <c r="N5" s="321"/>
      <c r="O5" s="305" t="s">
        <v>3</v>
      </c>
    </row>
    <row r="6" spans="1:22" ht="15.75" customHeight="1" thickBot="1">
      <c r="A6" s="172"/>
      <c r="B6" s="325" t="s">
        <v>150</v>
      </c>
      <c r="C6" s="326"/>
      <c r="D6" s="327"/>
      <c r="E6" s="308" t="s">
        <v>147</v>
      </c>
      <c r="F6" s="309"/>
      <c r="G6" s="310"/>
      <c r="H6" s="311" t="s">
        <v>149</v>
      </c>
      <c r="I6" s="312"/>
      <c r="J6" s="312"/>
      <c r="K6" s="313"/>
      <c r="L6" s="311" t="s">
        <v>148</v>
      </c>
      <c r="M6" s="312"/>
      <c r="N6" s="313"/>
      <c r="O6" s="306"/>
    </row>
    <row r="7" spans="1:22" ht="15" thickBot="1">
      <c r="A7" s="113"/>
      <c r="B7" s="122">
        <v>2018</v>
      </c>
      <c r="C7" s="122">
        <v>2019</v>
      </c>
      <c r="D7" s="122">
        <v>2020</v>
      </c>
      <c r="E7" s="122">
        <v>2020</v>
      </c>
      <c r="F7" s="122">
        <v>2021</v>
      </c>
      <c r="G7" s="122">
        <v>2022</v>
      </c>
      <c r="H7" s="122">
        <v>2019</v>
      </c>
      <c r="I7" s="122">
        <v>2020</v>
      </c>
      <c r="J7" s="122">
        <v>2021</v>
      </c>
      <c r="K7" s="122">
        <v>2022</v>
      </c>
      <c r="L7" s="198">
        <v>2020</v>
      </c>
      <c r="M7" s="198">
        <v>2021</v>
      </c>
      <c r="N7" s="198">
        <v>2022</v>
      </c>
      <c r="O7" s="307"/>
    </row>
    <row r="8" spans="1:22" ht="15" thickBot="1">
      <c r="A8" s="113" t="s">
        <v>5</v>
      </c>
      <c r="B8" s="125">
        <v>9.1542840000000005</v>
      </c>
      <c r="C8" s="125">
        <f t="shared" ref="C8:D12" si="0">B8</f>
        <v>9.1542840000000005</v>
      </c>
      <c r="D8" s="125">
        <f t="shared" si="0"/>
        <v>9.1542840000000005</v>
      </c>
      <c r="E8" s="107">
        <v>587.04225399999996</v>
      </c>
      <c r="F8" s="107">
        <v>638.45070399999997</v>
      </c>
      <c r="G8" s="123">
        <v>752.95774600000004</v>
      </c>
      <c r="H8" s="107">
        <v>38143.94</v>
      </c>
      <c r="I8" s="109">
        <v>40336.760560000002</v>
      </c>
      <c r="J8" s="123">
        <v>42293.661970000001</v>
      </c>
      <c r="K8" s="123">
        <v>45903.521127</v>
      </c>
      <c r="L8" s="108">
        <f>+E8/I8*100</f>
        <v>1.4553529977371091</v>
      </c>
      <c r="M8" s="108">
        <f>F8/J8*100</f>
        <v>1.5095659119157612</v>
      </c>
      <c r="N8" s="108">
        <f>G8/K8*100</f>
        <v>1.6403049864449675</v>
      </c>
      <c r="O8" s="114" t="s">
        <v>8</v>
      </c>
    </row>
    <row r="9" spans="1:22" ht="15" thickBot="1">
      <c r="A9" s="113" t="s">
        <v>9</v>
      </c>
      <c r="B9" s="106">
        <v>26.273563318670064</v>
      </c>
      <c r="C9" s="125">
        <f t="shared" si="0"/>
        <v>26.273563318670064</v>
      </c>
      <c r="D9" s="125">
        <f t="shared" si="0"/>
        <v>26.273563318670064</v>
      </c>
      <c r="E9" s="126">
        <v>591.69503099999997</v>
      </c>
      <c r="F9" s="126">
        <v>465.07828499999999</v>
      </c>
      <c r="G9" s="123">
        <v>801.08917599999995</v>
      </c>
      <c r="H9" s="109">
        <v>433995.09</v>
      </c>
      <c r="I9" s="109">
        <v>434795.37099999998</v>
      </c>
      <c r="J9" s="123">
        <v>440832.40299999999</v>
      </c>
      <c r="K9" s="123">
        <v>449676.51464000001</v>
      </c>
      <c r="L9" s="108">
        <f t="shared" ref="L9:L30" si="1">+E9/I9*100</f>
        <v>0.13608586256085048</v>
      </c>
      <c r="M9" s="108">
        <f t="shared" ref="M9:M30" si="2">F9/J9*100</f>
        <v>0.1055000226469287</v>
      </c>
      <c r="N9" s="108">
        <f t="shared" ref="N9:N30" si="3">G9/K9*100</f>
        <v>0.17814787962438561</v>
      </c>
      <c r="O9" s="115" t="s">
        <v>165</v>
      </c>
    </row>
    <row r="10" spans="1:22" ht="15" thickBot="1">
      <c r="A10" s="113" t="s">
        <v>12</v>
      </c>
      <c r="B10" s="125">
        <v>0.11473628801476279</v>
      </c>
      <c r="C10" s="125">
        <f t="shared" si="0"/>
        <v>0.11473628801476279</v>
      </c>
      <c r="D10" s="125">
        <f t="shared" si="0"/>
        <v>0.11473628801476279</v>
      </c>
      <c r="E10" s="126">
        <v>32.180850999999997</v>
      </c>
      <c r="F10" s="126">
        <v>35.106000000000002</v>
      </c>
      <c r="G10" s="123">
        <v>44.148935999999999</v>
      </c>
      <c r="H10" s="110">
        <v>25894.41</v>
      </c>
      <c r="I10" s="109">
        <v>27696.276600000001</v>
      </c>
      <c r="J10" s="123">
        <v>29006.117020000002</v>
      </c>
      <c r="K10" s="123">
        <v>30048.138298000002</v>
      </c>
      <c r="L10" s="108">
        <f t="shared" si="1"/>
        <v>0.11619197578348851</v>
      </c>
      <c r="M10" s="108">
        <f t="shared" si="2"/>
        <v>0.1210296434224342</v>
      </c>
      <c r="N10" s="108">
        <f t="shared" si="3"/>
        <v>0.14692735890042993</v>
      </c>
      <c r="O10" s="115" t="s">
        <v>14</v>
      </c>
    </row>
    <row r="11" spans="1:22" ht="15" thickBot="1">
      <c r="A11" s="113" t="s">
        <v>15</v>
      </c>
      <c r="B11" s="111">
        <v>21.573</v>
      </c>
      <c r="C11" s="125">
        <f t="shared" si="0"/>
        <v>21.573</v>
      </c>
      <c r="D11" s="125">
        <f t="shared" si="0"/>
        <v>21.573</v>
      </c>
      <c r="E11" s="110">
        <v>1096.2361960000001</v>
      </c>
      <c r="F11" s="110">
        <v>1159</v>
      </c>
      <c r="G11" s="123">
        <v>1158.42731</v>
      </c>
      <c r="H11" s="110">
        <v>23214.880000000001</v>
      </c>
      <c r="I11" s="109">
        <v>26006.245060000001</v>
      </c>
      <c r="J11" s="123">
        <v>27733.242600000001</v>
      </c>
      <c r="K11" s="123">
        <v>27114.813441999999</v>
      </c>
      <c r="L11" s="108">
        <f t="shared" si="1"/>
        <v>4.2152805738422892</v>
      </c>
      <c r="M11" s="108">
        <f t="shared" ref="M11" si="4">+F11/J11*100</f>
        <v>4.17910021095045</v>
      </c>
      <c r="N11" s="108">
        <f t="shared" ref="N11" si="5">+G11/K11*100</f>
        <v>4.2723041870744805</v>
      </c>
      <c r="O11" s="115" t="s">
        <v>17</v>
      </c>
    </row>
    <row r="12" spans="1:22" ht="15" thickBot="1">
      <c r="A12" s="113" t="s">
        <v>18</v>
      </c>
      <c r="B12" s="111">
        <v>20.565068493150687</v>
      </c>
      <c r="C12" s="125">
        <f t="shared" si="0"/>
        <v>20.565068493150687</v>
      </c>
      <c r="D12" s="125">
        <f t="shared" si="0"/>
        <v>20.565068493150687</v>
      </c>
      <c r="E12" s="157" t="s">
        <v>101</v>
      </c>
      <c r="F12" s="157" t="s">
        <v>101</v>
      </c>
      <c r="G12" s="157" t="s">
        <v>101</v>
      </c>
      <c r="H12" s="156" t="s">
        <v>101</v>
      </c>
      <c r="I12" s="156" t="s">
        <v>101</v>
      </c>
      <c r="J12" s="158" t="s">
        <v>101</v>
      </c>
      <c r="K12" s="158" t="s">
        <v>101</v>
      </c>
      <c r="L12" s="108" t="s">
        <v>101</v>
      </c>
      <c r="M12" s="108" t="s">
        <v>101</v>
      </c>
      <c r="N12" s="108" t="s">
        <v>101</v>
      </c>
      <c r="O12" s="115" t="s">
        <v>20</v>
      </c>
    </row>
    <row r="13" spans="1:22" ht="15" thickBot="1">
      <c r="A13" s="113" t="s">
        <v>131</v>
      </c>
      <c r="B13" s="125" t="s">
        <v>101</v>
      </c>
      <c r="C13" s="125" t="s">
        <v>101</v>
      </c>
      <c r="D13" s="125" t="s">
        <v>101</v>
      </c>
      <c r="E13" s="157" t="s">
        <v>101</v>
      </c>
      <c r="F13" s="157" t="s">
        <v>101</v>
      </c>
      <c r="G13" s="157" t="s">
        <v>101</v>
      </c>
      <c r="H13" s="156" t="s">
        <v>101</v>
      </c>
      <c r="I13" s="156" t="s">
        <v>101</v>
      </c>
      <c r="J13" s="158" t="s">
        <v>101</v>
      </c>
      <c r="K13" s="158" t="s">
        <v>101</v>
      </c>
      <c r="L13" s="108" t="s">
        <v>101</v>
      </c>
      <c r="M13" s="108" t="s">
        <v>101</v>
      </c>
      <c r="N13" s="108" t="s">
        <v>101</v>
      </c>
      <c r="O13" s="115" t="s">
        <v>26</v>
      </c>
    </row>
    <row r="14" spans="1:22">
      <c r="A14" s="116" t="s">
        <v>21</v>
      </c>
      <c r="B14" s="125" t="s">
        <v>101</v>
      </c>
      <c r="C14" s="125" t="s">
        <v>101</v>
      </c>
      <c r="D14" s="125" t="s">
        <v>101</v>
      </c>
      <c r="E14" s="110" t="s">
        <v>101</v>
      </c>
      <c r="F14" s="110" t="s">
        <v>101</v>
      </c>
      <c r="G14" s="110" t="s">
        <v>101</v>
      </c>
      <c r="H14" s="110" t="s">
        <v>101</v>
      </c>
      <c r="I14" s="156" t="s">
        <v>101</v>
      </c>
      <c r="J14" s="158" t="s">
        <v>101</v>
      </c>
      <c r="K14" s="158" t="s">
        <v>101</v>
      </c>
      <c r="L14" s="108" t="s">
        <v>101</v>
      </c>
      <c r="M14" s="108" t="s">
        <v>101</v>
      </c>
      <c r="N14" s="108" t="s">
        <v>101</v>
      </c>
      <c r="O14" s="115" t="s">
        <v>24</v>
      </c>
    </row>
    <row r="15" spans="1:22" ht="15" thickBot="1">
      <c r="A15" s="113" t="s">
        <v>27</v>
      </c>
      <c r="B15" s="111">
        <v>13</v>
      </c>
      <c r="C15" s="125">
        <f>B15</f>
        <v>13</v>
      </c>
      <c r="D15" s="125">
        <f>C15</f>
        <v>13</v>
      </c>
      <c r="E15" s="110" t="s">
        <v>101</v>
      </c>
      <c r="F15" s="110" t="s">
        <v>101</v>
      </c>
      <c r="G15" s="110" t="s">
        <v>101</v>
      </c>
      <c r="H15" s="111">
        <v>374363.16073652974</v>
      </c>
      <c r="I15" s="111"/>
      <c r="J15" s="110" t="s">
        <v>101</v>
      </c>
      <c r="K15" s="110" t="s">
        <v>101</v>
      </c>
      <c r="L15" s="108" t="s">
        <v>101</v>
      </c>
      <c r="M15" s="108" t="s">
        <v>101</v>
      </c>
      <c r="N15" s="108" t="s">
        <v>101</v>
      </c>
      <c r="O15" s="115" t="s">
        <v>30</v>
      </c>
    </row>
    <row r="16" spans="1:22" ht="15" thickBot="1">
      <c r="A16" s="113" t="s">
        <v>31</v>
      </c>
      <c r="B16" s="111">
        <v>22.9</v>
      </c>
      <c r="C16" s="125">
        <f>B16</f>
        <v>22.9</v>
      </c>
      <c r="D16" s="125">
        <f>C16</f>
        <v>22.9</v>
      </c>
      <c r="E16" s="110">
        <v>1283.9780370000001</v>
      </c>
      <c r="F16" s="110">
        <v>572.74</v>
      </c>
      <c r="G16" s="110">
        <v>572.74</v>
      </c>
      <c r="H16" s="110">
        <v>4417.3040000000001</v>
      </c>
      <c r="I16" s="109">
        <v>6640.2737569999999</v>
      </c>
      <c r="J16" s="123">
        <v>2228.0960150000001</v>
      </c>
      <c r="K16" s="123">
        <v>2228.0960150000001</v>
      </c>
      <c r="L16" s="108">
        <f t="shared" si="1"/>
        <v>19.336221426811878</v>
      </c>
      <c r="M16" s="108">
        <f t="shared" si="2"/>
        <v>25.705355431013594</v>
      </c>
      <c r="N16" s="108">
        <f t="shared" si="3"/>
        <v>25.705355431013594</v>
      </c>
      <c r="O16" s="115" t="s">
        <v>34</v>
      </c>
    </row>
    <row r="17" spans="1:15" ht="15" thickBot="1">
      <c r="A17" s="113" t="s">
        <v>35</v>
      </c>
      <c r="B17" s="125" t="s">
        <v>101</v>
      </c>
      <c r="C17" s="125" t="s">
        <v>101</v>
      </c>
      <c r="D17" s="125" t="s">
        <v>101</v>
      </c>
      <c r="E17" s="158">
        <v>1100.1307999999999</v>
      </c>
      <c r="F17" s="158" t="s">
        <v>101</v>
      </c>
      <c r="G17" s="123"/>
      <c r="H17" s="156" t="s">
        <v>101</v>
      </c>
      <c r="I17" s="156">
        <v>4368.4495159999997</v>
      </c>
      <c r="J17" s="158" t="s">
        <v>101</v>
      </c>
      <c r="K17" s="158" t="s">
        <v>101</v>
      </c>
      <c r="L17" s="108">
        <f t="shared" si="1"/>
        <v>25.183553019684251</v>
      </c>
      <c r="M17" s="108" t="s">
        <v>101</v>
      </c>
      <c r="N17" s="108" t="s">
        <v>101</v>
      </c>
      <c r="O17" s="115" t="s">
        <v>164</v>
      </c>
    </row>
    <row r="18" spans="1:15" ht="15" thickBot="1">
      <c r="A18" s="117" t="s">
        <v>76</v>
      </c>
      <c r="B18" s="125" t="s">
        <v>101</v>
      </c>
      <c r="C18" s="125" t="s">
        <v>101</v>
      </c>
      <c r="D18" s="125" t="s">
        <v>101</v>
      </c>
      <c r="E18" s="158"/>
      <c r="F18" s="158" t="s">
        <v>101</v>
      </c>
      <c r="G18" s="123"/>
      <c r="H18" s="156" t="s">
        <v>101</v>
      </c>
      <c r="I18" s="156" t="s">
        <v>101</v>
      </c>
      <c r="J18" s="158" t="s">
        <v>101</v>
      </c>
      <c r="K18" s="158" t="s">
        <v>101</v>
      </c>
      <c r="L18" s="108" t="s">
        <v>101</v>
      </c>
      <c r="M18" s="108" t="s">
        <v>101</v>
      </c>
      <c r="N18" s="108" t="s">
        <v>101</v>
      </c>
      <c r="O18" s="115" t="s">
        <v>103</v>
      </c>
    </row>
    <row r="19" spans="1:15" ht="15" thickBot="1">
      <c r="A19" s="113" t="s">
        <v>42</v>
      </c>
      <c r="B19" s="111">
        <v>2.5390779999999999</v>
      </c>
      <c r="C19" s="125">
        <f t="shared" ref="C19:D23" si="6">B19</f>
        <v>2.5390779999999999</v>
      </c>
      <c r="D19" s="125">
        <f t="shared" si="6"/>
        <v>2.5390779999999999</v>
      </c>
      <c r="E19" s="123">
        <v>1761.1736579999999</v>
      </c>
      <c r="F19" s="123">
        <v>1455</v>
      </c>
      <c r="G19" s="123">
        <v>1552.2151719999999</v>
      </c>
      <c r="H19" s="110">
        <v>53962.020713999998</v>
      </c>
      <c r="I19" s="109">
        <v>63144.205540000003</v>
      </c>
      <c r="J19" s="123">
        <v>55597.035860000004</v>
      </c>
      <c r="K19" s="123">
        <v>62728.913102999999</v>
      </c>
      <c r="L19" s="108">
        <f t="shared" si="1"/>
        <v>2.7891294900912929</v>
      </c>
      <c r="M19" s="108">
        <f t="shared" si="2"/>
        <v>2.617045994437301</v>
      </c>
      <c r="N19" s="108">
        <f t="shared" si="3"/>
        <v>2.4744812164229346</v>
      </c>
      <c r="O19" s="115" t="s">
        <v>44</v>
      </c>
    </row>
    <row r="20" spans="1:15" ht="15" thickBot="1">
      <c r="A20" s="113" t="s">
        <v>45</v>
      </c>
      <c r="B20" s="111">
        <v>51.9</v>
      </c>
      <c r="C20" s="125">
        <f t="shared" si="6"/>
        <v>51.9</v>
      </c>
      <c r="D20" s="125">
        <f t="shared" si="6"/>
        <v>51.9</v>
      </c>
      <c r="E20" s="123">
        <v>104.661378</v>
      </c>
      <c r="F20" s="123">
        <v>111.03225</v>
      </c>
      <c r="G20" s="123">
        <v>129.33498</v>
      </c>
      <c r="H20" s="110">
        <v>56839.37</v>
      </c>
      <c r="I20" s="109">
        <v>58078.82705</v>
      </c>
      <c r="J20" s="123">
        <v>59719.864759999997</v>
      </c>
      <c r="K20" s="123">
        <v>61857.282184999996</v>
      </c>
      <c r="L20" s="108">
        <f t="shared" si="1"/>
        <v>0.18020573643799165</v>
      </c>
      <c r="M20" s="108">
        <f t="shared" si="2"/>
        <v>0.18592180415379764</v>
      </c>
      <c r="N20" s="108">
        <f t="shared" si="3"/>
        <v>0.20908610179993153</v>
      </c>
      <c r="O20" s="115" t="s">
        <v>47</v>
      </c>
    </row>
    <row r="21" spans="1:15" ht="15" thickBot="1">
      <c r="A21" s="113" t="s">
        <v>48</v>
      </c>
      <c r="B21" s="111">
        <v>1.95</v>
      </c>
      <c r="C21" s="125">
        <f t="shared" si="6"/>
        <v>1.95</v>
      </c>
      <c r="D21" s="125">
        <f t="shared" si="6"/>
        <v>1.95</v>
      </c>
      <c r="E21" s="158" t="s">
        <v>101</v>
      </c>
      <c r="F21" s="158" t="s">
        <v>101</v>
      </c>
      <c r="G21" s="158" t="s">
        <v>101</v>
      </c>
      <c r="H21" s="156" t="s">
        <v>101</v>
      </c>
      <c r="I21" s="156" t="s">
        <v>101</v>
      </c>
      <c r="J21" s="158" t="s">
        <v>101</v>
      </c>
      <c r="K21" s="158" t="s">
        <v>101</v>
      </c>
      <c r="L21" s="108" t="s">
        <v>101</v>
      </c>
      <c r="M21" s="108" t="s">
        <v>101</v>
      </c>
      <c r="N21" s="108" t="s">
        <v>101</v>
      </c>
      <c r="O21" s="115" t="s">
        <v>50</v>
      </c>
    </row>
    <row r="22" spans="1:15" ht="15" thickBot="1">
      <c r="A22" s="113" t="s">
        <v>51</v>
      </c>
      <c r="B22" s="111">
        <v>1.5508241758241759</v>
      </c>
      <c r="C22" s="125">
        <f t="shared" si="6"/>
        <v>1.5508241758241759</v>
      </c>
      <c r="D22" s="125">
        <f t="shared" si="6"/>
        <v>1.5508241758241759</v>
      </c>
      <c r="E22" s="158" t="s">
        <v>101</v>
      </c>
      <c r="F22" s="158" t="s">
        <v>101</v>
      </c>
      <c r="G22" s="158" t="s">
        <v>101</v>
      </c>
      <c r="H22" s="156" t="s">
        <v>101</v>
      </c>
      <c r="I22" s="156" t="s">
        <v>101</v>
      </c>
      <c r="J22" s="158" t="s">
        <v>101</v>
      </c>
      <c r="K22" s="158" t="s">
        <v>101</v>
      </c>
      <c r="L22" s="108" t="s">
        <v>101</v>
      </c>
      <c r="M22" s="199" t="s">
        <v>101</v>
      </c>
      <c r="N22" s="108" t="s">
        <v>101</v>
      </c>
      <c r="O22" s="115" t="s">
        <v>53</v>
      </c>
    </row>
    <row r="23" spans="1:15" ht="15" thickBot="1">
      <c r="A23" s="113" t="s">
        <v>54</v>
      </c>
      <c r="B23" s="111">
        <v>2.7131552917903066</v>
      </c>
      <c r="C23" s="125">
        <f t="shared" si="6"/>
        <v>2.7131552917903066</v>
      </c>
      <c r="D23" s="125">
        <f t="shared" si="6"/>
        <v>2.7131552917903066</v>
      </c>
      <c r="E23" s="157" t="s">
        <v>101</v>
      </c>
      <c r="F23" s="157" t="s">
        <v>101</v>
      </c>
      <c r="G23" s="157" t="s">
        <v>101</v>
      </c>
      <c r="H23" s="156" t="s">
        <v>101</v>
      </c>
      <c r="I23" s="156" t="s">
        <v>101</v>
      </c>
      <c r="J23" s="158" t="s">
        <v>101</v>
      </c>
      <c r="K23" s="158" t="s">
        <v>101</v>
      </c>
      <c r="L23" s="108" t="s">
        <v>101</v>
      </c>
      <c r="M23" s="108" t="s">
        <v>101</v>
      </c>
      <c r="N23" s="108" t="s">
        <v>101</v>
      </c>
      <c r="O23" s="115" t="s">
        <v>56</v>
      </c>
    </row>
    <row r="24" spans="1:15" ht="15" thickBot="1">
      <c r="A24" s="113" t="s">
        <v>57</v>
      </c>
      <c r="B24" s="109">
        <v>0</v>
      </c>
      <c r="C24" s="125">
        <v>5.9024210000000004</v>
      </c>
      <c r="D24" s="107">
        <v>7.8937999999999997</v>
      </c>
      <c r="E24" s="123">
        <v>753.75389700000005</v>
      </c>
      <c r="F24" s="123" t="s">
        <v>101</v>
      </c>
      <c r="G24" s="123" t="s">
        <v>101</v>
      </c>
      <c r="H24" s="109">
        <v>67570.65539</v>
      </c>
      <c r="I24" s="109"/>
      <c r="J24" s="123" t="s">
        <v>101</v>
      </c>
      <c r="K24" s="123" t="s">
        <v>101</v>
      </c>
      <c r="L24" s="108" t="s">
        <v>101</v>
      </c>
      <c r="M24" s="108" t="s">
        <v>101</v>
      </c>
      <c r="N24" s="108" t="s">
        <v>101</v>
      </c>
      <c r="O24" s="115" t="s">
        <v>59</v>
      </c>
    </row>
    <row r="25" spans="1:15" ht="15" thickBot="1">
      <c r="A25" s="113" t="s">
        <v>60</v>
      </c>
      <c r="B25" s="109">
        <v>0</v>
      </c>
      <c r="C25" s="125">
        <f>B25</f>
        <v>0</v>
      </c>
      <c r="D25" s="107"/>
      <c r="E25" s="157" t="s">
        <v>101</v>
      </c>
      <c r="F25" s="157" t="s">
        <v>101</v>
      </c>
      <c r="G25" s="157" t="s">
        <v>101</v>
      </c>
      <c r="H25" s="156" t="s">
        <v>101</v>
      </c>
      <c r="I25" s="156" t="s">
        <v>101</v>
      </c>
      <c r="J25" s="158" t="s">
        <v>101</v>
      </c>
      <c r="K25" s="158" t="s">
        <v>101</v>
      </c>
      <c r="L25" s="108" t="s">
        <v>101</v>
      </c>
      <c r="M25" s="108" t="s">
        <v>101</v>
      </c>
      <c r="N25" s="108" t="s">
        <v>101</v>
      </c>
      <c r="O25" s="115" t="s">
        <v>62</v>
      </c>
    </row>
    <row r="26" spans="1:15" ht="15" thickBot="1">
      <c r="A26" s="113" t="s">
        <v>63</v>
      </c>
      <c r="B26" s="111">
        <v>129.44999999999999</v>
      </c>
      <c r="C26" s="125">
        <f>B26</f>
        <v>129.44999999999999</v>
      </c>
      <c r="D26" s="107">
        <v>203.31</v>
      </c>
      <c r="E26" s="175">
        <v>2104.2347949999998</v>
      </c>
      <c r="F26" s="175">
        <v>3011.59627</v>
      </c>
      <c r="G26" s="123">
        <v>2996.7015299999998</v>
      </c>
      <c r="H26" s="110">
        <v>104689.45</v>
      </c>
      <c r="I26" s="109">
        <v>103937.6881</v>
      </c>
      <c r="J26" s="123">
        <v>122346.3622</v>
      </c>
      <c r="K26" s="123">
        <v>126880.85844</v>
      </c>
      <c r="L26" s="108">
        <f t="shared" si="1"/>
        <v>2.0245156819107657</v>
      </c>
      <c r="M26" s="108">
        <f t="shared" si="2"/>
        <v>2.4615331554173498</v>
      </c>
      <c r="N26" s="108">
        <f t="shared" si="3"/>
        <v>2.3618231834529193</v>
      </c>
      <c r="O26" s="115" t="s">
        <v>65</v>
      </c>
    </row>
    <row r="27" spans="1:15" ht="15" thickBot="1">
      <c r="A27" s="113" t="s">
        <v>66</v>
      </c>
      <c r="B27" s="111">
        <v>99.939566999999997</v>
      </c>
      <c r="C27" s="125">
        <f>B27</f>
        <v>99.939566999999997</v>
      </c>
      <c r="D27" s="125">
        <f>C27</f>
        <v>99.939566999999997</v>
      </c>
      <c r="E27" s="123">
        <v>3832.8509199999999</v>
      </c>
      <c r="F27" s="123">
        <v>0</v>
      </c>
      <c r="G27" s="123">
        <v>4113.8897909999996</v>
      </c>
      <c r="H27" s="109">
        <v>95366.84</v>
      </c>
      <c r="I27" s="109">
        <v>100812.4031</v>
      </c>
      <c r="J27" s="123">
        <v>109640.2905</v>
      </c>
      <c r="K27" s="123">
        <v>104225.1026</v>
      </c>
      <c r="L27" s="108">
        <f t="shared" si="1"/>
        <v>3.8019636494509874</v>
      </c>
      <c r="M27" s="108">
        <f t="shared" si="2"/>
        <v>0</v>
      </c>
      <c r="N27" s="108">
        <f t="shared" si="3"/>
        <v>3.9471199244470685</v>
      </c>
      <c r="O27" s="115" t="s">
        <v>68</v>
      </c>
    </row>
    <row r="28" spans="1:15" ht="15" thickBot="1">
      <c r="A28" s="113" t="s">
        <v>69</v>
      </c>
      <c r="B28" s="156" t="s">
        <v>101</v>
      </c>
      <c r="C28" s="125" t="s">
        <v>101</v>
      </c>
      <c r="D28" s="125" t="s">
        <v>101</v>
      </c>
      <c r="E28" s="158" t="s">
        <v>101</v>
      </c>
      <c r="F28" s="158" t="s">
        <v>101</v>
      </c>
      <c r="G28" s="158" t="s">
        <v>101</v>
      </c>
      <c r="H28" s="156" t="s">
        <v>101</v>
      </c>
      <c r="I28" s="156" t="s">
        <v>101</v>
      </c>
      <c r="J28" s="158" t="s">
        <v>101</v>
      </c>
      <c r="K28" s="158" t="s">
        <v>101</v>
      </c>
      <c r="L28" s="108" t="s">
        <v>101</v>
      </c>
      <c r="M28" s="108" t="s">
        <v>101</v>
      </c>
      <c r="N28" s="108" t="s">
        <v>101</v>
      </c>
      <c r="O28" s="115" t="s">
        <v>72</v>
      </c>
    </row>
    <row r="29" spans="1:15" ht="15" thickBot="1">
      <c r="A29" s="113" t="s">
        <v>77</v>
      </c>
      <c r="B29" s="156" t="s">
        <v>101</v>
      </c>
      <c r="C29" s="125" t="s">
        <v>101</v>
      </c>
      <c r="D29" s="125" t="s">
        <v>101</v>
      </c>
      <c r="E29" s="158" t="s">
        <v>101</v>
      </c>
      <c r="F29" s="158" t="s">
        <v>101</v>
      </c>
      <c r="G29" s="158" t="s">
        <v>101</v>
      </c>
      <c r="H29" s="109">
        <v>2497.17</v>
      </c>
      <c r="I29" s="109"/>
      <c r="J29" s="123" t="s">
        <v>101</v>
      </c>
      <c r="K29" s="123" t="s">
        <v>101</v>
      </c>
      <c r="L29" s="108" t="s">
        <v>101</v>
      </c>
      <c r="M29" s="108" t="s">
        <v>101</v>
      </c>
      <c r="N29" s="108" t="str">
        <f>M29</f>
        <v>-</v>
      </c>
      <c r="O29" s="115" t="s">
        <v>78</v>
      </c>
    </row>
    <row r="30" spans="1:15" ht="15" thickBot="1">
      <c r="A30" s="119" t="s">
        <v>144</v>
      </c>
      <c r="B30" s="120">
        <f t="shared" ref="B30:D30" si="7">SUM(B8:B29)</f>
        <v>403.62327656744998</v>
      </c>
      <c r="C30" s="120">
        <f t="shared" si="7"/>
        <v>409.52569756744998</v>
      </c>
      <c r="D30" s="120">
        <f t="shared" si="7"/>
        <v>485.37707656744999</v>
      </c>
      <c r="E30" s="124">
        <v>13247.937816999998</v>
      </c>
      <c r="F30" s="124">
        <v>7448.0035090000001</v>
      </c>
      <c r="G30" s="124">
        <f>SUM(G8:G29)</f>
        <v>12121.504641</v>
      </c>
      <c r="H30" s="120">
        <v>1280954.2908405296</v>
      </c>
      <c r="I30" s="120">
        <v>865816.50028299994</v>
      </c>
      <c r="J30" s="120">
        <v>889397.07392500015</v>
      </c>
      <c r="K30" s="120">
        <f>SUM(K8:K29)</f>
        <v>910663.23985000001</v>
      </c>
      <c r="L30" s="120">
        <f t="shared" si="1"/>
        <v>1.530109187416709</v>
      </c>
      <c r="M30" s="120">
        <f t="shared" si="2"/>
        <v>0.83742163397628466</v>
      </c>
      <c r="N30" s="120">
        <f t="shared" si="3"/>
        <v>1.3310633514751944</v>
      </c>
      <c r="O30" s="121" t="s">
        <v>79</v>
      </c>
    </row>
    <row r="31" spans="1:15" ht="15" thickBot="1"/>
    <row r="32" spans="1:15" ht="15" thickBot="1">
      <c r="G32" s="90"/>
      <c r="H32" s="159"/>
    </row>
    <row r="33" spans="1:24">
      <c r="C33" s="127"/>
      <c r="G33" s="90"/>
      <c r="H33" s="159"/>
    </row>
    <row r="35" spans="1:24">
      <c r="A35" s="103" t="s">
        <v>208</v>
      </c>
      <c r="X35" s="103" t="s">
        <v>193</v>
      </c>
    </row>
    <row r="36" spans="1:24" ht="15" thickBot="1">
      <c r="E36" s="103" t="s">
        <v>152</v>
      </c>
    </row>
    <row r="37" spans="1:24" ht="15" customHeight="1">
      <c r="A37" s="328" t="s">
        <v>0</v>
      </c>
      <c r="B37" s="314" t="s">
        <v>153</v>
      </c>
      <c r="C37" s="315"/>
      <c r="D37" s="315"/>
      <c r="E37" s="315"/>
      <c r="F37" s="322"/>
      <c r="G37" s="314" t="s">
        <v>154</v>
      </c>
      <c r="H37" s="315"/>
      <c r="I37" s="315"/>
      <c r="J37" s="322"/>
      <c r="K37" s="314" t="s">
        <v>155</v>
      </c>
      <c r="L37" s="315"/>
      <c r="M37" s="315"/>
      <c r="N37" s="322"/>
      <c r="O37" s="314" t="s">
        <v>156</v>
      </c>
      <c r="P37" s="315"/>
      <c r="Q37" s="315"/>
      <c r="R37" s="322"/>
      <c r="S37" s="314" t="s">
        <v>162</v>
      </c>
      <c r="T37" s="315"/>
      <c r="U37" s="315"/>
      <c r="V37" s="305" t="s">
        <v>3</v>
      </c>
      <c r="W37" s="165"/>
      <c r="X37" s="165"/>
    </row>
    <row r="38" spans="1:24" ht="15.75" customHeight="1" thickBot="1">
      <c r="A38" s="329"/>
      <c r="B38" s="316" t="s">
        <v>161</v>
      </c>
      <c r="C38" s="317"/>
      <c r="D38" s="317"/>
      <c r="E38" s="317"/>
      <c r="F38" s="318"/>
      <c r="G38" s="316" t="s">
        <v>157</v>
      </c>
      <c r="H38" s="317"/>
      <c r="I38" s="317"/>
      <c r="J38" s="318"/>
      <c r="K38" s="316" t="s">
        <v>158</v>
      </c>
      <c r="L38" s="317"/>
      <c r="M38" s="317"/>
      <c r="N38" s="318"/>
      <c r="O38" s="316" t="s">
        <v>159</v>
      </c>
      <c r="P38" s="317"/>
      <c r="Q38" s="317"/>
      <c r="R38" s="318"/>
      <c r="S38" s="316" t="s">
        <v>160</v>
      </c>
      <c r="T38" s="317"/>
      <c r="U38" s="317"/>
      <c r="V38" s="306"/>
      <c r="W38" s="166"/>
      <c r="X38" s="167"/>
    </row>
    <row r="39" spans="1:24" ht="15.75" customHeight="1" thickBot="1">
      <c r="A39" s="330"/>
      <c r="B39" s="112">
        <v>2018</v>
      </c>
      <c r="C39" s="112">
        <v>2019</v>
      </c>
      <c r="D39" s="112">
        <v>2020</v>
      </c>
      <c r="E39" s="112">
        <v>2021</v>
      </c>
      <c r="F39" s="112">
        <v>2022</v>
      </c>
      <c r="G39" s="112">
        <v>2019</v>
      </c>
      <c r="H39" s="112">
        <v>2020</v>
      </c>
      <c r="I39" s="112">
        <v>2021</v>
      </c>
      <c r="J39" s="112">
        <v>2022</v>
      </c>
      <c r="K39" s="112">
        <v>2019</v>
      </c>
      <c r="L39" s="112">
        <v>2020</v>
      </c>
      <c r="M39" s="112">
        <v>2021</v>
      </c>
      <c r="N39" s="112">
        <v>2022</v>
      </c>
      <c r="O39" s="112">
        <v>2019</v>
      </c>
      <c r="P39" s="112">
        <v>2020</v>
      </c>
      <c r="Q39" s="112">
        <v>2021</v>
      </c>
      <c r="R39" s="164">
        <v>2022</v>
      </c>
      <c r="S39" s="164">
        <v>2020</v>
      </c>
      <c r="T39" s="164">
        <v>2021</v>
      </c>
      <c r="U39" s="164">
        <v>2022</v>
      </c>
      <c r="V39" s="307"/>
    </row>
    <row r="40" spans="1:24" ht="15" thickBot="1">
      <c r="A40" s="113" t="s">
        <v>5</v>
      </c>
      <c r="B40" s="111">
        <v>91.971830999999995</v>
      </c>
      <c r="C40" s="111">
        <v>88.732393999999999</v>
      </c>
      <c r="D40" s="111">
        <v>87.699530333333328</v>
      </c>
      <c r="E40" s="111">
        <v>89.01</v>
      </c>
      <c r="F40" s="111">
        <v>89.01</v>
      </c>
      <c r="G40" s="111">
        <v>7577.3604225352119</v>
      </c>
      <c r="H40" s="111">
        <v>8055.4477464788733</v>
      </c>
      <c r="I40" s="111">
        <v>15276.968000000001</v>
      </c>
      <c r="J40" s="111">
        <v>15276.968000000001</v>
      </c>
      <c r="K40" s="111">
        <v>2192.4430000000002</v>
      </c>
      <c r="L40" s="111">
        <v>2273.2394370000002</v>
      </c>
      <c r="M40" s="111">
        <v>2373.2394370000002</v>
      </c>
      <c r="N40" s="111">
        <v>2215.4929579999998</v>
      </c>
      <c r="O40" s="109">
        <f>C40/G40*100</f>
        <v>1.171019841369934</v>
      </c>
      <c r="P40" s="109">
        <f>D40/H40*100</f>
        <v>1.0886983950912943</v>
      </c>
      <c r="Q40" s="109">
        <f>E40/I40*100</f>
        <v>0.58264179122454141</v>
      </c>
      <c r="R40" s="109">
        <f>F40/J40*100</f>
        <v>0.58264179122454141</v>
      </c>
      <c r="S40" s="109">
        <f>L40/'ناتج محلي اجمالي وزراعي ج6'!C7*100</f>
        <v>5.202256245785378</v>
      </c>
      <c r="T40" s="109">
        <f>M40/'ناتج محلي اجمالي وزراعي ج6'!D7*100</f>
        <v>5.1808405453195956</v>
      </c>
      <c r="U40" s="109">
        <f>N40/'ناتج محلي اجمالي وزراعي ج6'!E7*100</f>
        <v>4.6689026748445208</v>
      </c>
      <c r="V40" s="114" t="s">
        <v>8</v>
      </c>
    </row>
    <row r="41" spans="1:24" ht="15" thickBot="1">
      <c r="A41" s="113" t="s">
        <v>9</v>
      </c>
      <c r="B41" s="111">
        <v>3.5398230000000002</v>
      </c>
      <c r="C41" s="111">
        <v>3.432312</v>
      </c>
      <c r="D41" s="111">
        <v>3.2058810000000002</v>
      </c>
      <c r="E41" s="111">
        <v>8.6</v>
      </c>
      <c r="F41" s="111">
        <v>8.6</v>
      </c>
      <c r="G41" s="107">
        <v>51225.237425585568</v>
      </c>
      <c r="H41" s="107">
        <v>50499.233957403405</v>
      </c>
      <c r="I41" s="111">
        <v>117180.146226</v>
      </c>
      <c r="J41" s="111">
        <v>117180.146226</v>
      </c>
      <c r="K41" s="111">
        <v>3077.8768700000001</v>
      </c>
      <c r="L41" s="111">
        <v>3296.6024360000001</v>
      </c>
      <c r="M41" s="111">
        <v>3556.9842020000001</v>
      </c>
      <c r="N41" s="111">
        <v>4176.8862410000002</v>
      </c>
      <c r="O41" s="109">
        <f>C41/G41*100</f>
        <v>6.7004316085134555E-3</v>
      </c>
      <c r="P41" s="109">
        <f>D41/H41*100</f>
        <v>6.3483755074466913E-3</v>
      </c>
      <c r="Q41" s="109">
        <f t="shared" ref="Q41:Q42" si="8">E41/I41*100</f>
        <v>7.3391272130805957E-3</v>
      </c>
      <c r="R41" s="109">
        <f t="shared" ref="R41:R63" si="9">F41/J41*100</f>
        <v>7.3391272130805957E-3</v>
      </c>
      <c r="S41" s="109">
        <f>L41/'ناتج محلي اجمالي وزراعي ج6'!C8*100</f>
        <v>0.91860946281921008</v>
      </c>
      <c r="T41" s="109">
        <f>M41/'ناتج محلي اجمالي وزراعي ج6'!D8*100</f>
        <v>0.87725478034086435</v>
      </c>
      <c r="U41" s="109">
        <f>N41/'ناتج محلي اجمالي وزراعي ج6'!E8*100</f>
        <v>0.8237395086907835</v>
      </c>
      <c r="V41" s="115" t="s">
        <v>165</v>
      </c>
    </row>
    <row r="42" spans="1:24" ht="15" thickBot="1">
      <c r="A42" s="113" t="s">
        <v>12</v>
      </c>
      <c r="B42" s="111">
        <v>21.888297999999999</v>
      </c>
      <c r="C42" s="111">
        <v>21.7420215</v>
      </c>
      <c r="D42" s="111">
        <v>21.742021500000003</v>
      </c>
      <c r="E42" s="111">
        <v>9.57</v>
      </c>
      <c r="F42" s="111">
        <v>9.57</v>
      </c>
      <c r="G42" s="111">
        <v>6064.6808510638293</v>
      </c>
      <c r="H42" s="111">
        <v>5936.4095744680853</v>
      </c>
      <c r="I42" s="111">
        <v>12507.938073577998</v>
      </c>
      <c r="J42" s="111">
        <v>9492.02</v>
      </c>
      <c r="K42" s="111">
        <v>117.227189</v>
      </c>
      <c r="L42" s="111">
        <v>97.459601000000006</v>
      </c>
      <c r="M42" s="111">
        <v>114.29285900000001</v>
      </c>
      <c r="N42" s="111">
        <v>129.31623400000001</v>
      </c>
      <c r="O42" s="109">
        <f>C42/G42*100</f>
        <v>0.35850231914818975</v>
      </c>
      <c r="P42" s="109">
        <f>D42/H42*100</f>
        <v>0.36624867653186033</v>
      </c>
      <c r="Q42" s="109">
        <f t="shared" si="8"/>
        <v>7.6511411742722385E-2</v>
      </c>
      <c r="R42" s="109">
        <f t="shared" si="9"/>
        <v>0.10082153219230468</v>
      </c>
      <c r="S42" s="109">
        <f>L42/'ناتج محلي اجمالي وزراعي ج6'!C9*100</f>
        <v>0.28745850854948446</v>
      </c>
      <c r="T42" s="109">
        <f>M42/'ناتج محلي اجمالي وزراعي ج6'!D9*100</f>
        <v>0.29404880172770903</v>
      </c>
      <c r="U42" s="109">
        <f>N42/'ناتج محلي اجمالي وزراعي ج6'!E9*100</f>
        <v>0.29136639793426905</v>
      </c>
      <c r="V42" s="115" t="s">
        <v>14</v>
      </c>
    </row>
    <row r="43" spans="1:24" ht="15" thickBot="1">
      <c r="A43" s="113" t="s">
        <v>15</v>
      </c>
      <c r="B43" s="111" t="s">
        <v>101</v>
      </c>
      <c r="C43" s="111" t="s">
        <v>101</v>
      </c>
      <c r="D43" s="111" t="s">
        <v>101</v>
      </c>
      <c r="E43" s="111" t="s">
        <v>101</v>
      </c>
      <c r="F43" s="111" t="s">
        <v>101</v>
      </c>
      <c r="G43" s="111">
        <v>7889.9945474372953</v>
      </c>
      <c r="H43" s="111">
        <v>9360.0128004551279</v>
      </c>
      <c r="I43" s="111">
        <v>15490.845711978</v>
      </c>
      <c r="J43" s="111">
        <v>19596.599999999999</v>
      </c>
      <c r="K43" s="111">
        <v>3910.2359139999999</v>
      </c>
      <c r="L43" s="111">
        <v>4604.0007939999996</v>
      </c>
      <c r="M43" s="111">
        <v>4733.4255789999997</v>
      </c>
      <c r="N43" s="111">
        <v>4526.4754300000004</v>
      </c>
      <c r="O43" s="109" t="s">
        <v>101</v>
      </c>
      <c r="P43" s="109" t="s">
        <v>101</v>
      </c>
      <c r="Q43" s="109" t="s">
        <v>101</v>
      </c>
      <c r="R43" s="109" t="s">
        <v>101</v>
      </c>
      <c r="S43" s="109">
        <f>L43/'ناتج محلي اجمالي وزراعي ج6'!C10*100</f>
        <v>11.739474175522586</v>
      </c>
      <c r="T43" s="109">
        <f>M43/'ناتج محلي اجمالي وزراعي ج6'!D10*100</f>
        <v>10.416058209813759</v>
      </c>
      <c r="U43" s="109">
        <f>N43/'ناتج محلي اجمالي وزراعي ج6'!E10*100</f>
        <v>9.8015525949166094</v>
      </c>
      <c r="V43" s="115" t="s">
        <v>17</v>
      </c>
    </row>
    <row r="44" spans="1:24" ht="15" thickBot="1">
      <c r="A44" s="113" t="s">
        <v>18</v>
      </c>
      <c r="B44" s="156" t="s">
        <v>101</v>
      </c>
      <c r="C44" s="156" t="s">
        <v>101</v>
      </c>
      <c r="D44" s="156" t="s">
        <v>101</v>
      </c>
      <c r="E44" s="111">
        <v>1679.09</v>
      </c>
      <c r="F44" s="111">
        <v>1680.09</v>
      </c>
      <c r="G44" s="111">
        <v>29004.571290685828</v>
      </c>
      <c r="H44" s="111">
        <v>29165.430899028848</v>
      </c>
      <c r="I44" s="111">
        <v>60718.702661144998</v>
      </c>
      <c r="J44" s="111">
        <v>60604.13</v>
      </c>
      <c r="K44" s="109">
        <v>25291</v>
      </c>
      <c r="L44" s="109">
        <v>20756.163587999999</v>
      </c>
      <c r="M44" s="111">
        <v>19903.88882</v>
      </c>
      <c r="N44" s="111">
        <v>24498.622520000001</v>
      </c>
      <c r="O44" s="109" t="s">
        <v>101</v>
      </c>
      <c r="P44" s="109" t="s">
        <v>101</v>
      </c>
      <c r="Q44" s="109" t="s">
        <v>101</v>
      </c>
      <c r="R44" s="109">
        <f t="shared" si="9"/>
        <v>2.7722368096035699</v>
      </c>
      <c r="S44" s="109">
        <f>L44/'ناتج محلي اجمالي وزراعي ج6'!C11*100</f>
        <v>14.053996314634478</v>
      </c>
      <c r="T44" s="109">
        <f>M44/'ناتج محلي اجمالي وزراعي ج6'!D11*100</f>
        <v>12.175657746955538</v>
      </c>
      <c r="U44" s="109">
        <f>N44/'ناتج محلي اجمالي وزراعي ج6'!E11*100</f>
        <v>12.765490944109711</v>
      </c>
      <c r="V44" s="115" t="s">
        <v>20</v>
      </c>
    </row>
    <row r="45" spans="1:24">
      <c r="A45" s="116" t="s">
        <v>131</v>
      </c>
      <c r="B45" s="111" t="s">
        <v>101</v>
      </c>
      <c r="C45" s="111" t="s">
        <v>101</v>
      </c>
      <c r="D45" s="111" t="s">
        <v>101</v>
      </c>
      <c r="E45" s="111" t="s">
        <v>101</v>
      </c>
      <c r="F45" s="111" t="s">
        <v>101</v>
      </c>
      <c r="G45" s="111">
        <v>120.63583950506879</v>
      </c>
      <c r="H45" s="111">
        <v>129.37380099270783</v>
      </c>
      <c r="I45" s="111">
        <v>265.01062165919996</v>
      </c>
      <c r="J45" s="111">
        <v>265.18</v>
      </c>
      <c r="K45" s="111">
        <v>385.561373</v>
      </c>
      <c r="L45" s="111">
        <v>453.39986499999998</v>
      </c>
      <c r="M45" s="111">
        <v>500.474447</v>
      </c>
      <c r="N45" s="111">
        <v>452.42860200000001</v>
      </c>
      <c r="O45" s="109" t="s">
        <v>101</v>
      </c>
      <c r="P45" s="109" t="s">
        <v>101</v>
      </c>
      <c r="Q45" s="109" t="s">
        <v>101</v>
      </c>
      <c r="R45" s="109" t="s">
        <v>101</v>
      </c>
      <c r="S45" s="109">
        <f>L45/'ناتج محلي اجمالي وزراعي ج6'!C12*100</f>
        <v>36.700643407718985</v>
      </c>
      <c r="T45" s="109">
        <f>M45/'ناتج محلي اجمالي وزراعي ج6'!D12*100</f>
        <v>37.33578584602558</v>
      </c>
      <c r="U45" s="109">
        <f>N45/'ناتج محلي اجمالي وزراعي ج6'!E12*100</f>
        <v>36.293412000988859</v>
      </c>
      <c r="V45" s="115" t="s">
        <v>26</v>
      </c>
    </row>
    <row r="46" spans="1:24" ht="15" thickBot="1">
      <c r="A46" s="113" t="s">
        <v>21</v>
      </c>
      <c r="B46" s="111" t="s">
        <v>101</v>
      </c>
      <c r="C46" s="111" t="s">
        <v>101</v>
      </c>
      <c r="D46" s="111" t="s">
        <v>101</v>
      </c>
      <c r="E46" s="111" t="s">
        <v>101</v>
      </c>
      <c r="F46" s="111" t="s">
        <v>101</v>
      </c>
      <c r="G46" s="111">
        <v>611.93110155806005</v>
      </c>
      <c r="H46" s="111">
        <v>623.91648313930261</v>
      </c>
      <c r="I46" s="111">
        <v>868.72318974270001</v>
      </c>
      <c r="J46" s="111">
        <v>746.68</v>
      </c>
      <c r="K46" s="111">
        <v>40.292400000000001</v>
      </c>
      <c r="L46" s="111">
        <v>43.882240000000003</v>
      </c>
      <c r="M46" s="111">
        <v>43.575428000000002</v>
      </c>
      <c r="N46" s="111">
        <v>51.435203999999999</v>
      </c>
      <c r="O46" s="109" t="s">
        <v>101</v>
      </c>
      <c r="P46" s="109" t="s">
        <v>101</v>
      </c>
      <c r="Q46" s="109" t="s">
        <v>101</v>
      </c>
      <c r="R46" s="109" t="s">
        <v>101</v>
      </c>
      <c r="S46" s="109">
        <f>L46/'ناتج محلي اجمالي وزراعي ج6'!C13*100</f>
        <v>1.2818102868004337</v>
      </c>
      <c r="T46" s="109">
        <f>M46/'ناتج محلي اجمالي وزراعي ج6'!D13*100</f>
        <v>1.1772625702128543</v>
      </c>
      <c r="U46" s="109">
        <f>N46/'ناتج محلي اجمالي وزراعي ج6'!E13*100</f>
        <v>1.2847661602027562</v>
      </c>
      <c r="V46" s="115" t="s">
        <v>24</v>
      </c>
    </row>
    <row r="47" spans="1:24" ht="15" thickBot="1">
      <c r="A47" s="113" t="s">
        <v>27</v>
      </c>
      <c r="B47" s="111">
        <v>2699.7333330000001</v>
      </c>
      <c r="C47" s="111">
        <v>1861.6</v>
      </c>
      <c r="D47" s="111">
        <v>1964.0888886666664</v>
      </c>
      <c r="E47" s="111" t="s">
        <v>101</v>
      </c>
      <c r="F47" s="111" t="s">
        <v>101</v>
      </c>
      <c r="G47" s="111">
        <v>192342.08447638294</v>
      </c>
      <c r="H47" s="111">
        <v>202965.89201525599</v>
      </c>
      <c r="I47" s="111">
        <v>277069.10704583995</v>
      </c>
      <c r="J47" s="111">
        <v>277069.10704583995</v>
      </c>
      <c r="K47" s="111">
        <v>17709.616837000001</v>
      </c>
      <c r="L47" s="111">
        <v>17941.026519999999</v>
      </c>
      <c r="M47" s="111">
        <v>19267.08971</v>
      </c>
      <c r="N47" s="111">
        <v>26660.287013000001</v>
      </c>
      <c r="O47" s="109">
        <f>C47/G47*100</f>
        <v>0.96785890881232484</v>
      </c>
      <c r="P47" s="109">
        <f>D47/H47*100</f>
        <v>0.96769406384745427</v>
      </c>
      <c r="Q47" s="109" t="s">
        <v>101</v>
      </c>
      <c r="R47" s="109" t="s">
        <v>101</v>
      </c>
      <c r="S47" s="109">
        <f>L47/'ناتج محلي اجمالي وزراعي ج6'!C14*100</f>
        <v>2.5625720930347198</v>
      </c>
      <c r="T47" s="109">
        <f>M47/'ناتج محلي اجمالي وزراعي ج6'!D14*100</f>
        <v>2.3114740895831525</v>
      </c>
      <c r="U47" s="109">
        <f>N47/'ناتج محلي اجمالي وزراعي ج6'!E14*100</f>
        <v>2.4058396061396063</v>
      </c>
      <c r="V47" s="115" t="s">
        <v>30</v>
      </c>
    </row>
    <row r="48" spans="1:24" ht="15" thickBot="1">
      <c r="A48" s="113" t="s">
        <v>31</v>
      </c>
      <c r="B48" s="111">
        <v>139.78882999999999</v>
      </c>
      <c r="C48" s="111">
        <v>88.6</v>
      </c>
      <c r="D48" s="111">
        <v>105.66294333333333</v>
      </c>
      <c r="E48" s="111" t="s">
        <v>101</v>
      </c>
      <c r="F48" s="111" t="s">
        <v>101</v>
      </c>
      <c r="G48" s="111">
        <v>8173.3984710743798</v>
      </c>
      <c r="H48" s="111">
        <v>7580.34062699468</v>
      </c>
      <c r="I48" s="111">
        <v>1996.1198989500001</v>
      </c>
      <c r="J48" s="111">
        <v>1996.1198989500001</v>
      </c>
      <c r="K48" s="111">
        <v>15162.4</v>
      </c>
      <c r="L48" s="111">
        <v>13280.566989000001</v>
      </c>
      <c r="M48" s="111">
        <v>4080.146189</v>
      </c>
      <c r="N48" s="111">
        <v>7390.5816709999999</v>
      </c>
      <c r="O48" s="109">
        <f>C48/G48*100</f>
        <v>1.0840044115499201</v>
      </c>
      <c r="P48" s="109">
        <f>D48/H48*100</f>
        <v>1.3939075898126851</v>
      </c>
      <c r="Q48" s="109" t="s">
        <v>101</v>
      </c>
      <c r="R48" s="109" t="s">
        <v>101</v>
      </c>
      <c r="S48" s="109">
        <f>L48/'ناتج محلي اجمالي وزراعي ج6'!C15*100</f>
        <v>21.400464269499686</v>
      </c>
      <c r="T48" s="109">
        <f>M48/'ناتج محلي اجمالي وزراعي ج6'!D15*100</f>
        <v>19.724972805772449</v>
      </c>
      <c r="U48" s="109">
        <f>N48/'ناتج محلي اجمالي وزراعي ج6'!E15*100</f>
        <v>20.121683968564078</v>
      </c>
      <c r="V48" s="115" t="s">
        <v>34</v>
      </c>
    </row>
    <row r="49" spans="1:22" ht="15" thickBot="1">
      <c r="A49" s="113" t="s">
        <v>35</v>
      </c>
      <c r="B49" s="111" t="s">
        <v>101</v>
      </c>
      <c r="C49" s="111" t="s">
        <v>101</v>
      </c>
      <c r="D49" s="111" t="s">
        <v>101</v>
      </c>
      <c r="E49" s="111" t="s">
        <v>101</v>
      </c>
      <c r="F49" s="111" t="s">
        <v>101</v>
      </c>
      <c r="G49" s="111">
        <v>3345.70865371847</v>
      </c>
      <c r="H49" s="111" t="s">
        <v>101</v>
      </c>
      <c r="I49" s="111" t="s">
        <v>101</v>
      </c>
      <c r="J49" s="111" t="s">
        <v>101</v>
      </c>
      <c r="K49" s="111">
        <v>4195.0819289999999</v>
      </c>
      <c r="L49" s="111">
        <v>3207.4665140000002</v>
      </c>
      <c r="M49" s="111">
        <v>4061.155154</v>
      </c>
      <c r="N49" s="111">
        <v>6521.238687</v>
      </c>
      <c r="O49" s="109" t="s">
        <v>101</v>
      </c>
      <c r="P49" s="109" t="s">
        <v>101</v>
      </c>
      <c r="Q49" s="109" t="s">
        <v>101</v>
      </c>
      <c r="R49" s="109" t="s">
        <v>101</v>
      </c>
      <c r="S49" s="109">
        <f>L49/'ناتج محلي اجمالي وزراعي ج6'!C16*100</f>
        <v>20.597186912349542</v>
      </c>
      <c r="T49" s="109">
        <f>M49/'ناتج محلي اجمالي وزراعي ج6'!D16*100</f>
        <v>20.595248746371844</v>
      </c>
      <c r="U49" s="109">
        <f>N49/'ناتج محلي اجمالي وزراعي ج6'!E16*100</f>
        <v>35.068351668984491</v>
      </c>
      <c r="V49" s="115" t="s">
        <v>164</v>
      </c>
    </row>
    <row r="50" spans="1:22" ht="15" thickBot="1">
      <c r="A50" s="117" t="s">
        <v>76</v>
      </c>
      <c r="B50" s="111">
        <v>1.64E-4</v>
      </c>
      <c r="C50" s="111">
        <v>1.7100000000000001E-4</v>
      </c>
      <c r="D50" s="111">
        <v>1.5166666666666668E-4</v>
      </c>
      <c r="E50" s="111" t="s">
        <v>101</v>
      </c>
      <c r="F50" s="111" t="s">
        <v>101</v>
      </c>
      <c r="G50" s="111">
        <v>592</v>
      </c>
      <c r="H50" s="111">
        <v>661</v>
      </c>
      <c r="I50" s="111">
        <v>473.85</v>
      </c>
      <c r="J50" s="111">
        <v>731.43</v>
      </c>
      <c r="K50" s="111">
        <v>859.99300900000003</v>
      </c>
      <c r="L50" s="111">
        <v>990.527604</v>
      </c>
      <c r="M50" s="111">
        <v>4033.2562469999998</v>
      </c>
      <c r="N50" s="111">
        <v>5509.3882940000003</v>
      </c>
      <c r="O50" s="109">
        <f t="shared" ref="O50:P53" si="10">C50/G50*100</f>
        <v>2.8885135135135136E-5</v>
      </c>
      <c r="P50" s="109">
        <f t="shared" si="10"/>
        <v>2.2945032778618258E-5</v>
      </c>
      <c r="Q50" s="109"/>
      <c r="R50" s="200" t="s">
        <v>101</v>
      </c>
      <c r="S50" s="109">
        <f>L50/'ناتج محلي اجمالي وزراعي ج6'!C17*100</f>
        <v>52.880110863092533</v>
      </c>
      <c r="T50" s="109">
        <f>M50/'ناتج محلي اجمالي وزراعي ج6'!D17*100</f>
        <v>52.872444803171639</v>
      </c>
      <c r="U50" s="109">
        <f>N50/'ناتج محلي اجمالي وزراعي ج6'!E17*100</f>
        <v>52.873208195777352</v>
      </c>
      <c r="V50" s="115" t="s">
        <v>41</v>
      </c>
    </row>
    <row r="51" spans="1:22" ht="15" thickBot="1">
      <c r="A51" s="113" t="s">
        <v>42</v>
      </c>
      <c r="B51" s="111"/>
      <c r="C51" s="111"/>
      <c r="D51" s="111"/>
      <c r="E51" s="111" t="s">
        <v>101</v>
      </c>
      <c r="F51" s="111" t="s">
        <v>101</v>
      </c>
      <c r="G51" s="111">
        <v>45127.715143824025</v>
      </c>
      <c r="H51" s="111">
        <v>40724.038674496645</v>
      </c>
      <c r="I51" s="111">
        <v>0</v>
      </c>
      <c r="J51" s="111">
        <v>0</v>
      </c>
      <c r="K51" s="111">
        <v>7416.8446700000004</v>
      </c>
      <c r="L51" s="111">
        <v>9828.861997</v>
      </c>
      <c r="M51" s="111">
        <v>8215.7371029999995</v>
      </c>
      <c r="N51" s="111">
        <v>7532.957034</v>
      </c>
      <c r="O51" s="109">
        <f t="shared" si="10"/>
        <v>0</v>
      </c>
      <c r="P51" s="109">
        <f t="shared" si="10"/>
        <v>0</v>
      </c>
      <c r="Q51" s="109"/>
      <c r="R51" s="109" t="s">
        <v>101</v>
      </c>
      <c r="S51" s="109">
        <f>L51/'ناتج محلي اجمالي وزراعي ج6'!C18*100</f>
        <v>5.8941231352920553</v>
      </c>
      <c r="T51" s="109">
        <f>M51/'ناتج محلي اجمالي وزراعي ج6'!D18*100</f>
        <v>4.027241793477879</v>
      </c>
      <c r="U51" s="109">
        <f>N51/'ناتج محلي اجمالي وزراعي ج6'!E18*100</f>
        <v>2.8514251813220373</v>
      </c>
      <c r="V51" s="115" t="s">
        <v>44</v>
      </c>
    </row>
    <row r="52" spans="1:22" ht="15" thickBot="1">
      <c r="A52" s="113" t="s">
        <v>45</v>
      </c>
      <c r="B52" s="111">
        <v>210.66319899999999</v>
      </c>
      <c r="C52" s="111">
        <v>195.838752</v>
      </c>
      <c r="D52" s="111">
        <v>182.75065033333331</v>
      </c>
      <c r="E52" s="111" t="s">
        <v>199</v>
      </c>
      <c r="F52" s="111" t="s">
        <v>199</v>
      </c>
      <c r="G52" s="111">
        <v>20349.544863459039</v>
      </c>
      <c r="H52" s="111">
        <v>20534.720416124837</v>
      </c>
      <c r="I52" s="111">
        <v>32745.681238324003</v>
      </c>
      <c r="J52" s="111">
        <v>31547.46</v>
      </c>
      <c r="K52" s="111">
        <v>1781.75</v>
      </c>
      <c r="L52" s="111">
        <v>1425.320817</v>
      </c>
      <c r="M52" s="111">
        <v>1870.3576330000001</v>
      </c>
      <c r="N52" s="111">
        <v>2516.852668</v>
      </c>
      <c r="O52" s="109">
        <f t="shared" si="10"/>
        <v>0.96237411359337455</v>
      </c>
      <c r="P52" s="109">
        <f t="shared" si="10"/>
        <v>0.88995928179196848</v>
      </c>
      <c r="Q52" s="109" t="s">
        <v>101</v>
      </c>
      <c r="R52" s="109" t="s">
        <v>101</v>
      </c>
      <c r="S52" s="109">
        <f>L52/'ناتج محلي اجمالي وزراعي ج6'!C19*100</f>
        <v>2.2492895026335344</v>
      </c>
      <c r="T52" s="109">
        <f>M52/'ناتج محلي اجمالي وزراعي ج6'!D19*100</f>
        <v>2.1207797879621828</v>
      </c>
      <c r="U52" s="109">
        <f>N52/'ناتج محلي اجمالي وزراعي ج6'!E19*100</f>
        <v>2.2483176543376846</v>
      </c>
      <c r="V52" s="115" t="s">
        <v>47</v>
      </c>
    </row>
    <row r="53" spans="1:22" ht="15" thickBot="1">
      <c r="A53" s="113" t="s">
        <v>48</v>
      </c>
      <c r="B53" s="111">
        <v>37.496879999999997</v>
      </c>
      <c r="C53" s="111">
        <v>41.8</v>
      </c>
      <c r="D53" s="111">
        <v>38.375890013468968</v>
      </c>
      <c r="E53" s="111">
        <v>39.590000000000003</v>
      </c>
      <c r="F53" s="111">
        <v>40.590000000000003</v>
      </c>
      <c r="G53" s="111">
        <v>3539.8</v>
      </c>
      <c r="H53" s="111">
        <v>3639.6</v>
      </c>
      <c r="I53" s="111">
        <v>0</v>
      </c>
      <c r="J53" s="111">
        <v>4674.5</v>
      </c>
      <c r="K53" s="111">
        <v>120.45</v>
      </c>
      <c r="L53" s="111">
        <v>1112.617471</v>
      </c>
      <c r="M53" s="111">
        <v>1293.5552399999999</v>
      </c>
      <c r="N53" s="111">
        <v>1304.21967</v>
      </c>
      <c r="O53" s="109">
        <f t="shared" si="10"/>
        <v>1.1808576755748912</v>
      </c>
      <c r="P53" s="109">
        <f t="shared" si="10"/>
        <v>1.054398560651417</v>
      </c>
      <c r="Q53" s="109" t="s">
        <v>101</v>
      </c>
      <c r="R53" s="109">
        <f t="shared" si="9"/>
        <v>0.86832816343994024</v>
      </c>
      <c r="S53" s="109">
        <f>L53/'ناتج محلي اجمالي وزراعي ج6'!C20*100</f>
        <v>7.149900528876123</v>
      </c>
      <c r="T53" s="109">
        <f>M53/'ناتج محلي اجمالي وزراعي ج6'!D20*100</f>
        <v>7.1717557438126498</v>
      </c>
      <c r="U53" s="109">
        <f>N53/'ناتج محلي اجمالي وزراعي ج6'!E20*100</f>
        <v>6.8241235565276073</v>
      </c>
      <c r="V53" s="115" t="s">
        <v>50</v>
      </c>
    </row>
    <row r="54" spans="1:22" ht="15" thickBot="1">
      <c r="A54" s="113" t="s">
        <v>51</v>
      </c>
      <c r="B54" s="156" t="s">
        <v>101</v>
      </c>
      <c r="C54" s="156" t="s">
        <v>101</v>
      </c>
      <c r="D54" s="156" t="s">
        <v>101</v>
      </c>
      <c r="E54" s="156" t="s">
        <v>101</v>
      </c>
      <c r="F54" s="156" t="s">
        <v>101</v>
      </c>
      <c r="G54" s="109">
        <v>32564.466497318128</v>
      </c>
      <c r="H54" s="109">
        <v>34061.681598745607</v>
      </c>
      <c r="I54" s="111">
        <v>52757.896221679999</v>
      </c>
      <c r="J54" s="111">
        <v>0</v>
      </c>
      <c r="K54" s="109">
        <v>121.3</v>
      </c>
      <c r="L54" s="109">
        <v>419.52480100000002</v>
      </c>
      <c r="M54" s="111">
        <v>536.03216499999996</v>
      </c>
      <c r="N54" s="111">
        <v>604.73494300000004</v>
      </c>
      <c r="O54" s="109" t="s">
        <v>101</v>
      </c>
      <c r="P54" s="109" t="s">
        <v>101</v>
      </c>
      <c r="Q54" s="109" t="s">
        <v>101</v>
      </c>
      <c r="R54" s="109" t="s">
        <v>101</v>
      </c>
      <c r="S54" s="109">
        <f>L54/'ناتج محلي اجمالي وزراعي ج6'!C21*100</f>
        <v>0.28655963987197375</v>
      </c>
      <c r="T54" s="109">
        <f>M54/'ناتج محلي اجمالي وزراعي ج6'!D21*100</f>
        <v>0.2985074488475975</v>
      </c>
      <c r="U54" s="109">
        <f>N54/'ناتج محلي اجمالي وزراعي ج6'!E21*100</f>
        <v>0.25505361073515048</v>
      </c>
      <c r="V54" s="115" t="s">
        <v>53</v>
      </c>
    </row>
    <row r="55" spans="1:22" ht="15" thickBot="1">
      <c r="A55" s="113" t="s">
        <v>54</v>
      </c>
      <c r="B55" s="111" t="s">
        <v>101</v>
      </c>
      <c r="C55" s="111" t="s">
        <v>101</v>
      </c>
      <c r="D55" s="111" t="s">
        <v>101</v>
      </c>
      <c r="E55" s="111" t="s">
        <v>101</v>
      </c>
      <c r="F55" s="111" t="s">
        <v>101</v>
      </c>
      <c r="G55" s="111">
        <v>34351.221673254287</v>
      </c>
      <c r="H55" s="111">
        <v>34351</v>
      </c>
      <c r="I55" s="111">
        <v>71600.368752399998</v>
      </c>
      <c r="J55" s="111">
        <v>70213.84</v>
      </c>
      <c r="K55" s="111">
        <v>607.78281400000003</v>
      </c>
      <c r="L55" s="111">
        <v>484.68739799999997</v>
      </c>
      <c r="M55" s="111">
        <v>587.28262900000004</v>
      </c>
      <c r="N55" s="111">
        <v>743.42207699999994</v>
      </c>
      <c r="O55" s="109" t="s">
        <v>101</v>
      </c>
      <c r="P55" s="109" t="s">
        <v>101</v>
      </c>
      <c r="Q55" s="109" t="s">
        <v>101</v>
      </c>
      <c r="R55" s="109" t="s">
        <v>101</v>
      </c>
      <c r="S55" s="109">
        <f>L55/'ناتج محلي اجمالي وزراعي ج6'!C22*100</f>
        <v>0.45747338083161876</v>
      </c>
      <c r="T55" s="109">
        <f>M55/'ناتج محلي اجمالي وزراعي ج6'!D22*100</f>
        <v>0.42979680546084464</v>
      </c>
      <c r="U55" s="109">
        <f>N55/'ناتج محلي اجمالي وزراعي ج6'!E22*100</f>
        <v>0.42393302290393237</v>
      </c>
      <c r="V55" s="115" t="s">
        <v>56</v>
      </c>
    </row>
    <row r="56" spans="1:22" ht="15" thickBot="1">
      <c r="A56" s="113" t="s">
        <v>57</v>
      </c>
      <c r="B56" s="111">
        <v>44.894756000000001</v>
      </c>
      <c r="C56" s="111">
        <v>36.655074999999997</v>
      </c>
      <c r="D56" s="111">
        <v>27.321148999999998</v>
      </c>
      <c r="E56" s="111">
        <v>23.37</v>
      </c>
      <c r="F56" s="111">
        <v>24.37</v>
      </c>
      <c r="G56" s="111">
        <v>8065.8996737451735</v>
      </c>
      <c r="H56" s="111">
        <v>4066.2464530097614</v>
      </c>
      <c r="I56" s="111" t="s">
        <v>101</v>
      </c>
      <c r="J56" s="111" t="s">
        <v>101</v>
      </c>
      <c r="K56" s="111">
        <v>2824.4</v>
      </c>
      <c r="L56" s="111">
        <v>1591.4195279999999</v>
      </c>
      <c r="M56" s="111">
        <v>1543.120948</v>
      </c>
      <c r="N56" s="111">
        <v>1768.434573</v>
      </c>
      <c r="O56" s="109">
        <f>C56/G56*100</f>
        <v>0.45444496562874115</v>
      </c>
      <c r="P56" s="109">
        <f>D56/H56*100</f>
        <v>0.67190096113769449</v>
      </c>
      <c r="Q56" s="109" t="s">
        <v>101</v>
      </c>
      <c r="R56" s="109" t="s">
        <v>101</v>
      </c>
      <c r="S56" s="109">
        <f>L56/'ناتج محلي اجمالي وزراعي ج6'!C23*100</f>
        <v>2.5043583766170388</v>
      </c>
      <c r="T56" s="109">
        <f>M56/'ناتج محلي اجمالي وزراعي ج6'!D23*100</f>
        <v>4.0667436203094178</v>
      </c>
      <c r="U56" s="109">
        <f>N56/'ناتج محلي اجمالي وزراعي ج6'!E23*100</f>
        <v>4.4994823983685572</v>
      </c>
      <c r="V56" s="115" t="s">
        <v>59</v>
      </c>
    </row>
    <row r="57" spans="1:22" ht="15" thickBot="1">
      <c r="A57" s="113" t="s">
        <v>60</v>
      </c>
      <c r="B57" s="111">
        <v>0</v>
      </c>
      <c r="C57" s="111"/>
      <c r="D57" s="111"/>
      <c r="E57" s="111" t="s">
        <v>101</v>
      </c>
      <c r="F57" s="111" t="s">
        <v>101</v>
      </c>
      <c r="G57" s="111">
        <v>27583.422727597794</v>
      </c>
      <c r="H57" s="111">
        <v>29746.371390094268</v>
      </c>
      <c r="I57" s="111" t="s">
        <v>101</v>
      </c>
      <c r="J57" s="111" t="s">
        <v>101</v>
      </c>
      <c r="K57" s="111">
        <v>267.09500200000002</v>
      </c>
      <c r="L57" s="111">
        <v>1200.173714</v>
      </c>
      <c r="M57" s="111">
        <v>1511.2740309999999</v>
      </c>
      <c r="N57" s="111">
        <v>1599.5756080000001</v>
      </c>
      <c r="O57" s="109" t="s">
        <v>101</v>
      </c>
      <c r="P57" s="109" t="s">
        <v>101</v>
      </c>
      <c r="Q57" s="109" t="s">
        <v>101</v>
      </c>
      <c r="R57" s="109" t="s">
        <v>101</v>
      </c>
      <c r="S57" s="109">
        <f>L57/'ناتج محلي اجمالي وزراعي ج6'!C24*100</f>
        <v>4.1167690712899896</v>
      </c>
      <c r="T57" s="109">
        <f>M57/'ناتج محلي اجمالي وزراعي ج6'!D24*100</f>
        <v>3.8744947058571975</v>
      </c>
      <c r="U57" s="109">
        <f>N57/'ناتج محلي اجمالي وزراعي ج6'!E24*100</f>
        <v>3.9459498658631356</v>
      </c>
      <c r="V57" s="115" t="s">
        <v>62</v>
      </c>
    </row>
    <row r="58" spans="1:22" ht="15" thickBot="1">
      <c r="A58" s="113" t="s">
        <v>63</v>
      </c>
      <c r="B58" s="111">
        <v>938.63496399999997</v>
      </c>
      <c r="C58" s="111">
        <v>1005.152961</v>
      </c>
      <c r="D58" s="111">
        <v>1298.6722150000001</v>
      </c>
      <c r="E58" s="111">
        <v>1527.88</v>
      </c>
      <c r="F58" s="111">
        <v>1527.88</v>
      </c>
      <c r="G58" s="111">
        <v>89751.529462000006</v>
      </c>
      <c r="H58" s="111">
        <v>99913.809435999996</v>
      </c>
      <c r="I58" s="111" t="s">
        <v>101</v>
      </c>
      <c r="J58" s="111" t="s">
        <v>101</v>
      </c>
      <c r="K58" s="111">
        <v>35063.634375000001</v>
      </c>
      <c r="L58" s="111">
        <v>42501.183504000001</v>
      </c>
      <c r="M58" s="111">
        <v>48710.599329999997</v>
      </c>
      <c r="N58" s="111">
        <v>44801.723129999998</v>
      </c>
      <c r="O58" s="109">
        <f>C58/G58*100</f>
        <v>1.1199285037538806</v>
      </c>
      <c r="P58" s="109">
        <f>D58/H58*100</f>
        <v>1.299792513498214</v>
      </c>
      <c r="Q58" s="109" t="s">
        <v>101</v>
      </c>
      <c r="R58" s="109" t="s">
        <v>101</v>
      </c>
      <c r="S58" s="109">
        <f>L58/'ناتج محلي اجمالي وزراعي ج6'!C25*100</f>
        <v>11.508307560176107</v>
      </c>
      <c r="T58" s="109">
        <f>M58/'ناتج محلي اجمالي وزراعي ج6'!D25*100</f>
        <v>12.114744024154577</v>
      </c>
      <c r="U58" s="109">
        <f>N58/'ناتج محلي اجمالي وزراعي ج6'!E25*100</f>
        <v>10.945753475747047</v>
      </c>
      <c r="V58" s="115" t="s">
        <v>65</v>
      </c>
    </row>
    <row r="59" spans="1:22" ht="15" thickBot="1">
      <c r="A59" s="113" t="s">
        <v>66</v>
      </c>
      <c r="B59" s="111">
        <v>1241.30331</v>
      </c>
      <c r="C59" s="111">
        <v>1228.5438810000001</v>
      </c>
      <c r="D59" s="111">
        <v>2400.79673</v>
      </c>
      <c r="E59" s="111">
        <v>1608.28</v>
      </c>
      <c r="F59" s="111">
        <v>1608.28</v>
      </c>
      <c r="G59" s="111">
        <v>23184.43189734951</v>
      </c>
      <c r="H59" s="111">
        <v>23949.119703479064</v>
      </c>
      <c r="I59" s="111">
        <v>43031.414829720001</v>
      </c>
      <c r="J59" s="111">
        <v>35292</v>
      </c>
      <c r="K59" s="111">
        <v>14160</v>
      </c>
      <c r="L59" s="111">
        <v>13402.447747</v>
      </c>
      <c r="M59" s="111">
        <v>17195.224419999999</v>
      </c>
      <c r="N59" s="111">
        <v>13525.302167</v>
      </c>
      <c r="O59" s="109">
        <f>C59/G59*100</f>
        <v>5.2990036005171621</v>
      </c>
      <c r="P59" s="109">
        <f>D59/H59*100</f>
        <v>10.024571924667606</v>
      </c>
      <c r="Q59" s="109">
        <f>E59/I59*100</f>
        <v>3.7374555458242296</v>
      </c>
      <c r="R59" s="109">
        <f t="shared" si="9"/>
        <v>4.5570667573387738</v>
      </c>
      <c r="S59" s="109">
        <f>L59/'ناتج محلي اجمالي وزراعي ج6'!C26*100</f>
        <v>11.68228973992526</v>
      </c>
      <c r="T59" s="109">
        <f>M59/'ناتج محلي اجمالي وزراعي ج6'!D26*100</f>
        <v>12.035861743795005</v>
      </c>
      <c r="U59" s="109">
        <f>N59/'ناتج محلي اجمالي وزراعي ج6'!E26*100</f>
        <v>10.331554597481068</v>
      </c>
      <c r="V59" s="115" t="s">
        <v>68</v>
      </c>
    </row>
    <row r="60" spans="1:22" ht="15" thickBot="1">
      <c r="A60" s="113" t="s">
        <v>69</v>
      </c>
      <c r="B60" s="111" t="s">
        <v>101</v>
      </c>
      <c r="C60" s="111" t="s">
        <v>101</v>
      </c>
      <c r="D60" s="111" t="s">
        <v>101</v>
      </c>
      <c r="E60" s="111" t="s">
        <v>101</v>
      </c>
      <c r="F60" s="111" t="s">
        <v>101</v>
      </c>
      <c r="G60" s="111">
        <v>919.31357605214839</v>
      </c>
      <c r="H60" s="111">
        <v>1013.1990113608344</v>
      </c>
      <c r="I60" s="111">
        <v>0</v>
      </c>
      <c r="J60" s="111">
        <v>2794.81</v>
      </c>
      <c r="K60" s="111">
        <v>1421.284224</v>
      </c>
      <c r="L60" s="111">
        <v>1598.061872</v>
      </c>
      <c r="M60" s="111">
        <v>1857.1726610000001</v>
      </c>
      <c r="N60" s="111">
        <v>2059.628103</v>
      </c>
      <c r="O60" s="109" t="s">
        <v>101</v>
      </c>
      <c r="P60" s="109" t="s">
        <v>101</v>
      </c>
      <c r="Q60" s="109" t="s">
        <v>101</v>
      </c>
      <c r="R60" s="109" t="s">
        <v>101</v>
      </c>
      <c r="S60" s="109">
        <f>L60/'ناتج محلي اجمالي وزراعي ج6'!C27*100</f>
        <v>20.187781659931446</v>
      </c>
      <c r="T60" s="109">
        <f>M60/'ناتج محلي اجمالي وزراعي ج6'!D27*100</f>
        <v>18.578711427048564</v>
      </c>
      <c r="U60" s="109">
        <f>N60/'ناتج محلي اجمالي وزراعي ج6'!E27*100</f>
        <v>18.728712595645341</v>
      </c>
      <c r="V60" s="115" t="s">
        <v>72</v>
      </c>
    </row>
    <row r="61" spans="1:22" ht="15" thickBot="1">
      <c r="A61" s="113" t="s">
        <v>77</v>
      </c>
      <c r="B61" s="118" t="s">
        <v>101</v>
      </c>
      <c r="C61" s="118" t="s">
        <v>101</v>
      </c>
      <c r="D61" s="147" t="s">
        <v>101</v>
      </c>
      <c r="E61" s="147" t="s">
        <v>101</v>
      </c>
      <c r="F61" s="147" t="s">
        <v>101</v>
      </c>
      <c r="G61" s="118">
        <v>2638.8115046023504</v>
      </c>
      <c r="H61" s="118" t="s">
        <v>101</v>
      </c>
      <c r="I61" s="111">
        <v>924.05915781329998</v>
      </c>
      <c r="J61" s="111">
        <v>924.05915781329998</v>
      </c>
      <c r="K61" s="118">
        <v>4674.596947</v>
      </c>
      <c r="L61" s="118">
        <v>5389.1806470000001</v>
      </c>
      <c r="M61" s="111">
        <v>1911.150983</v>
      </c>
      <c r="N61" s="111">
        <v>2123.2383369999998</v>
      </c>
      <c r="O61" s="109" t="s">
        <v>101</v>
      </c>
      <c r="P61" s="109" t="s">
        <v>101</v>
      </c>
      <c r="Q61" s="109" t="s">
        <v>101</v>
      </c>
      <c r="R61" s="109" t="s">
        <v>101</v>
      </c>
      <c r="S61" s="109">
        <f>L61/'ناتج محلي اجمالي وزراعي ج6'!C28*100</f>
        <v>19.275750542539939</v>
      </c>
      <c r="T61" s="109">
        <f>M61/'ناتج محلي اجمالي وزراعي ج6'!D28*100</f>
        <v>19.213696960792632</v>
      </c>
      <c r="U61" s="109">
        <f>N61/'ناتج محلي اجمالي وزراعي ج6'!E28*100</f>
        <v>19.289799471198247</v>
      </c>
      <c r="V61" s="115" t="s">
        <v>78</v>
      </c>
    </row>
    <row r="62" spans="1:22" ht="15" thickBot="1">
      <c r="A62" s="119" t="s">
        <v>144</v>
      </c>
      <c r="B62" s="120">
        <v>5429.9153880000003</v>
      </c>
      <c r="C62" s="120">
        <v>4572.0975675000009</v>
      </c>
      <c r="D62" s="120">
        <v>6130.3160508468018</v>
      </c>
      <c r="E62" s="120">
        <v>4985.3899999999994</v>
      </c>
      <c r="F62" s="120">
        <v>4985.3899999999994</v>
      </c>
      <c r="G62" s="120">
        <v>595023.76009874907</v>
      </c>
      <c r="H62" s="120">
        <v>606976.84458752803</v>
      </c>
      <c r="I62" s="120">
        <f>SUM(I40:I61)</f>
        <v>702906.83162883029</v>
      </c>
      <c r="J62" s="120">
        <f>SUM(J40:J61)</f>
        <v>648405.05032860325</v>
      </c>
      <c r="K62" s="120">
        <v>141400.866553</v>
      </c>
      <c r="L62" s="120">
        <v>147917.815084</v>
      </c>
      <c r="M62" s="120">
        <v>147899.03521499998</v>
      </c>
      <c r="N62" s="120">
        <f>SUM(N40:N61)</f>
        <v>160712.24116400001</v>
      </c>
      <c r="O62" s="120">
        <f t="shared" ref="O62:Q63" si="11">C62/G62*100</f>
        <v>0.76838907520957211</v>
      </c>
      <c r="P62" s="120">
        <f t="shared" si="11"/>
        <v>1.0099752742648143</v>
      </c>
      <c r="Q62" s="120">
        <f t="shared" si="11"/>
        <v>0.70925331433292038</v>
      </c>
      <c r="R62" s="120">
        <f t="shared" si="9"/>
        <v>0.76886970535986243</v>
      </c>
      <c r="S62" s="120">
        <f>L62/'ناتج محلي اجمالي وزراعي ج6'!C29*100</f>
        <v>5.8690132097312349</v>
      </c>
      <c r="T62" s="120">
        <f>M62/'ناتج محلي اجمالي وزراعي ج6'!D29*100</f>
        <v>5.1785740939986624</v>
      </c>
      <c r="U62" s="120">
        <f>N62/'ناتج محلي اجمالي وزراعي ج6'!E29*100</f>
        <v>4.6342477363587573</v>
      </c>
      <c r="V62" s="121" t="s">
        <v>139</v>
      </c>
    </row>
    <row r="63" spans="1:22" ht="15" thickBot="1">
      <c r="A63" s="119" t="s">
        <v>132</v>
      </c>
      <c r="B63" s="120">
        <v>117473.432893921</v>
      </c>
      <c r="C63" s="120">
        <v>640619</v>
      </c>
      <c r="D63" s="120">
        <v>693740</v>
      </c>
      <c r="E63" s="120">
        <v>689350</v>
      </c>
      <c r="F63" s="120">
        <v>748541</v>
      </c>
      <c r="G63" s="120">
        <v>14516155.945409114</v>
      </c>
      <c r="H63" s="120">
        <v>15080110.606319128</v>
      </c>
      <c r="I63" s="120">
        <v>15080110.606319128</v>
      </c>
      <c r="J63" s="120">
        <v>15080110.606319128</v>
      </c>
      <c r="K63" s="120">
        <v>3504410.955906</v>
      </c>
      <c r="L63" s="120">
        <v>3683218.3850099999</v>
      </c>
      <c r="M63" s="120">
        <v>4148235.1068609999</v>
      </c>
      <c r="N63" s="120">
        <v>4382629.3259669999</v>
      </c>
      <c r="O63" s="120">
        <f t="shared" si="11"/>
        <v>4.4131449290650702</v>
      </c>
      <c r="P63" s="120">
        <f t="shared" si="11"/>
        <v>4.6003641359851644</v>
      </c>
      <c r="Q63" s="120">
        <f t="shared" si="11"/>
        <v>4.5712529436696352</v>
      </c>
      <c r="R63" s="120">
        <f t="shared" si="9"/>
        <v>4.9637633273480999</v>
      </c>
      <c r="S63" s="120">
        <f>L63/'ناتج محلي اجمالي وزراعي ج6'!C30*100</f>
        <v>4.3506062593001316</v>
      </c>
      <c r="T63" s="120">
        <f>M63/'ناتج محلي اجمالي وزراعي ج6'!D30*100</f>
        <v>4.3251264597742258</v>
      </c>
      <c r="U63" s="120">
        <f>N63/'ناتج محلي اجمالي وزراعي ج6'!E30*100</f>
        <v>4.3794325380774906</v>
      </c>
      <c r="V63" s="121" t="s">
        <v>135</v>
      </c>
    </row>
    <row r="65" spans="5:6">
      <c r="E65" s="127"/>
      <c r="F65" s="127"/>
    </row>
  </sheetData>
  <mergeCells count="23">
    <mergeCell ref="A37:A39"/>
    <mergeCell ref="K37:N37"/>
    <mergeCell ref="K38:N38"/>
    <mergeCell ref="G37:J37"/>
    <mergeCell ref="G38:J38"/>
    <mergeCell ref="B37:F37"/>
    <mergeCell ref="M4:O4"/>
    <mergeCell ref="A4:C4"/>
    <mergeCell ref="E6:G6"/>
    <mergeCell ref="B5:D5"/>
    <mergeCell ref="B6:D6"/>
    <mergeCell ref="V37:V39"/>
    <mergeCell ref="O5:O7"/>
    <mergeCell ref="E5:G5"/>
    <mergeCell ref="H5:K5"/>
    <mergeCell ref="H6:K6"/>
    <mergeCell ref="S37:U37"/>
    <mergeCell ref="S38:U38"/>
    <mergeCell ref="B38:F38"/>
    <mergeCell ref="L5:N5"/>
    <mergeCell ref="L6:N6"/>
    <mergeCell ref="O37:R37"/>
    <mergeCell ref="O38:R38"/>
  </mergeCells>
  <conditionalFormatting sqref="V40:V63 O8:O30">
    <cfRule type="cellIs" dxfId="0" priority="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rightToLeft="1" workbookViewId="0">
      <selection activeCell="E33" sqref="E33"/>
    </sheetView>
  </sheetViews>
  <sheetFormatPr defaultColWidth="9.140625" defaultRowHeight="15"/>
  <cols>
    <col min="1" max="6" width="17.7109375" style="21" customWidth="1"/>
    <col min="7" max="7" width="23.140625" style="21" customWidth="1"/>
    <col min="8" max="8" width="17.7109375" style="21" customWidth="1"/>
    <col min="9" max="9" width="15.140625" style="21" customWidth="1"/>
    <col min="10" max="10" width="15.85546875" style="21" customWidth="1"/>
    <col min="11" max="11" width="15.28515625" style="21" customWidth="1"/>
    <col min="12" max="12" width="15.140625" style="21" customWidth="1"/>
    <col min="13" max="16384" width="9.140625" style="21"/>
  </cols>
  <sheetData>
    <row r="1" spans="1:8" ht="15.75">
      <c r="A1" s="218" t="s">
        <v>201</v>
      </c>
      <c r="B1" s="218"/>
      <c r="C1" s="218"/>
      <c r="D1" s="25"/>
      <c r="E1" s="214" t="s">
        <v>200</v>
      </c>
      <c r="F1" s="214"/>
      <c r="G1" s="214"/>
      <c r="H1" s="214"/>
    </row>
    <row r="2" spans="1:8" ht="23.25" customHeight="1" thickBot="1">
      <c r="A2" s="25" t="s">
        <v>74</v>
      </c>
      <c r="D2" s="149"/>
      <c r="F2" s="45"/>
      <c r="G2" s="45"/>
      <c r="H2" s="45" t="s">
        <v>75</v>
      </c>
    </row>
    <row r="3" spans="1:8" ht="16.5" thickBot="1">
      <c r="A3" s="219" t="s">
        <v>0</v>
      </c>
      <c r="B3" s="225" t="s">
        <v>169</v>
      </c>
      <c r="C3" s="226"/>
      <c r="D3" s="227"/>
      <c r="E3" s="225" t="s">
        <v>170</v>
      </c>
      <c r="F3" s="226"/>
      <c r="G3" s="227"/>
      <c r="H3" s="215" t="s">
        <v>3</v>
      </c>
    </row>
    <row r="4" spans="1:8" ht="16.5" thickBot="1">
      <c r="A4" s="220"/>
      <c r="B4" s="222" t="s">
        <v>172</v>
      </c>
      <c r="C4" s="223"/>
      <c r="D4" s="224"/>
      <c r="E4" s="222" t="s">
        <v>171</v>
      </c>
      <c r="F4" s="223"/>
      <c r="G4" s="224"/>
      <c r="H4" s="216"/>
    </row>
    <row r="5" spans="1:8" ht="16.5" thickBot="1">
      <c r="A5" s="221"/>
      <c r="B5" s="59">
        <v>2020</v>
      </c>
      <c r="C5" s="59">
        <v>2021</v>
      </c>
      <c r="D5" s="59">
        <v>2022</v>
      </c>
      <c r="E5" s="138">
        <v>2020</v>
      </c>
      <c r="F5" s="138">
        <v>2021</v>
      </c>
      <c r="G5" s="138">
        <v>2022</v>
      </c>
      <c r="H5" s="217"/>
    </row>
    <row r="6" spans="1:8" ht="15.75">
      <c r="A6" s="52" t="s">
        <v>5</v>
      </c>
      <c r="B6" s="169">
        <v>10806</v>
      </c>
      <c r="C6" s="168">
        <v>11570</v>
      </c>
      <c r="D6" s="168">
        <v>11302</v>
      </c>
      <c r="E6" s="168">
        <v>1049</v>
      </c>
      <c r="F6" s="168">
        <v>1737</v>
      </c>
      <c r="G6" s="168">
        <v>1097.7</v>
      </c>
      <c r="H6" s="52" t="s">
        <v>8</v>
      </c>
    </row>
    <row r="7" spans="1:8" ht="15.75">
      <c r="A7" s="53" t="s">
        <v>9</v>
      </c>
      <c r="B7" s="169">
        <v>9890.402</v>
      </c>
      <c r="C7" s="168">
        <v>9365.1450000000004</v>
      </c>
      <c r="D7" s="168">
        <v>9441.1290000000008</v>
      </c>
      <c r="E7" s="168">
        <v>1271.0260000000001</v>
      </c>
      <c r="F7" s="168">
        <v>1262.173</v>
      </c>
      <c r="G7" s="168">
        <v>1253.4570000000001</v>
      </c>
      <c r="H7" s="53" t="s">
        <v>165</v>
      </c>
    </row>
    <row r="8" spans="1:8" ht="15.75">
      <c r="A8" s="53" t="s">
        <v>12</v>
      </c>
      <c r="B8" s="169">
        <v>1501</v>
      </c>
      <c r="C8" s="168">
        <v>1463.2650000000001</v>
      </c>
      <c r="D8" s="168">
        <v>1472.2329999999999</v>
      </c>
      <c r="E8" s="168">
        <v>178.17</v>
      </c>
      <c r="F8" s="168">
        <v>181.02099999999999</v>
      </c>
      <c r="G8" s="168">
        <v>182.577</v>
      </c>
      <c r="H8" s="53" t="s">
        <v>14</v>
      </c>
    </row>
    <row r="9" spans="1:8" ht="15.75">
      <c r="A9" s="53" t="s">
        <v>15</v>
      </c>
      <c r="B9" s="169">
        <v>11688</v>
      </c>
      <c r="C9" s="168">
        <v>11760</v>
      </c>
      <c r="D9" s="168">
        <v>12356.117</v>
      </c>
      <c r="E9" s="168">
        <v>3622.337</v>
      </c>
      <c r="F9" s="168">
        <v>3618.9789999999998</v>
      </c>
      <c r="G9" s="168">
        <v>3612.7939999999999</v>
      </c>
      <c r="H9" s="53" t="s">
        <v>17</v>
      </c>
    </row>
    <row r="10" spans="1:8" ht="15.75">
      <c r="A10" s="53" t="s">
        <v>18</v>
      </c>
      <c r="B10" s="169">
        <v>44250</v>
      </c>
      <c r="C10" s="168">
        <v>44177.968999999997</v>
      </c>
      <c r="D10" s="168">
        <v>44903.224999999999</v>
      </c>
      <c r="E10" s="168">
        <v>11382.344999999999</v>
      </c>
      <c r="F10" s="168">
        <v>11317.455</v>
      </c>
      <c r="G10" s="168">
        <v>11247.753000000001</v>
      </c>
      <c r="H10" s="53" t="s">
        <v>20</v>
      </c>
    </row>
    <row r="11" spans="1:8" ht="15.75">
      <c r="A11" s="53" t="s">
        <v>131</v>
      </c>
      <c r="B11" s="169">
        <v>869.601</v>
      </c>
      <c r="C11" s="168">
        <v>821.625</v>
      </c>
      <c r="D11" s="168">
        <v>836.774</v>
      </c>
      <c r="E11" s="168">
        <v>614.11400000000003</v>
      </c>
      <c r="F11" s="168">
        <v>625.32399999999996</v>
      </c>
      <c r="G11" s="168">
        <v>636.35199999999998</v>
      </c>
      <c r="H11" s="53" t="s">
        <v>26</v>
      </c>
    </row>
    <row r="12" spans="1:8" ht="15.75">
      <c r="A12" s="53" t="s">
        <v>88</v>
      </c>
      <c r="B12" s="169">
        <v>988</v>
      </c>
      <c r="C12" s="168">
        <v>1105.557</v>
      </c>
      <c r="D12" s="168">
        <v>1120.8489999999999</v>
      </c>
      <c r="E12" s="168">
        <v>219.36099999999999</v>
      </c>
      <c r="F12" s="168">
        <v>220.887</v>
      </c>
      <c r="G12" s="168">
        <v>222.25700000000001</v>
      </c>
      <c r="H12" s="53" t="s">
        <v>24</v>
      </c>
    </row>
    <row r="13" spans="1:8" ht="15.75">
      <c r="A13" s="53" t="s">
        <v>27</v>
      </c>
      <c r="B13" s="169">
        <v>34813.870999999999</v>
      </c>
      <c r="C13" s="168">
        <v>35950.396000000001</v>
      </c>
      <c r="D13" s="168">
        <v>36408.82</v>
      </c>
      <c r="E13" s="168">
        <v>5454.0640000000003</v>
      </c>
      <c r="F13" s="168">
        <v>5462.8680000000004</v>
      </c>
      <c r="G13" s="168">
        <v>5466.277</v>
      </c>
      <c r="H13" s="53" t="s">
        <v>30</v>
      </c>
    </row>
    <row r="14" spans="1:8" ht="15.75">
      <c r="A14" s="53" t="s">
        <v>31</v>
      </c>
      <c r="B14" s="169">
        <v>43849.26</v>
      </c>
      <c r="C14" s="168">
        <v>45657.201999999997</v>
      </c>
      <c r="D14" s="168">
        <v>46874.203999999998</v>
      </c>
      <c r="E14" s="168">
        <v>28191.778999999999</v>
      </c>
      <c r="F14" s="168">
        <v>28720.847000000002</v>
      </c>
      <c r="G14" s="168">
        <v>29246.698</v>
      </c>
      <c r="H14" s="53" t="s">
        <v>34</v>
      </c>
    </row>
    <row r="15" spans="1:8" ht="15.75">
      <c r="A15" s="53" t="s">
        <v>35</v>
      </c>
      <c r="B15" s="169">
        <v>17500.657999999999</v>
      </c>
      <c r="C15" s="168">
        <v>21324.366999999998</v>
      </c>
      <c r="D15" s="168">
        <v>22125.249</v>
      </c>
      <c r="E15" s="168">
        <v>8426.1589999999997</v>
      </c>
      <c r="F15" s="168">
        <v>8593.5149999999994</v>
      </c>
      <c r="G15" s="168">
        <v>8847.7909999999993</v>
      </c>
      <c r="H15" s="53" t="s">
        <v>164</v>
      </c>
    </row>
    <row r="16" spans="1:8" ht="15.75">
      <c r="A16" s="53" t="s">
        <v>76</v>
      </c>
      <c r="B16" s="169">
        <v>15893.222</v>
      </c>
      <c r="C16" s="168">
        <v>17065.580999999998</v>
      </c>
      <c r="D16" s="168">
        <v>17597.510999999999</v>
      </c>
      <c r="E16" s="168">
        <v>8674.1360000000004</v>
      </c>
      <c r="F16" s="168">
        <v>8836.9240000000009</v>
      </c>
      <c r="G16" s="168">
        <v>9001.3709999999992</v>
      </c>
      <c r="H16" s="53" t="s">
        <v>41</v>
      </c>
    </row>
    <row r="17" spans="1:9" ht="15.75">
      <c r="A17" s="53" t="s">
        <v>42</v>
      </c>
      <c r="B17" s="169">
        <v>40222.493000000002</v>
      </c>
      <c r="C17" s="168">
        <v>43533.591999999997</v>
      </c>
      <c r="D17" s="168">
        <v>44496.122000000003</v>
      </c>
      <c r="E17" s="168">
        <v>12080.19</v>
      </c>
      <c r="F17" s="168">
        <v>12307.036</v>
      </c>
      <c r="G17" s="168">
        <v>12528.764999999999</v>
      </c>
      <c r="H17" s="53" t="s">
        <v>44</v>
      </c>
    </row>
    <row r="18" spans="1:9" ht="15.75">
      <c r="A18" s="53" t="s">
        <v>45</v>
      </c>
      <c r="B18" s="169">
        <v>4481</v>
      </c>
      <c r="C18" s="168">
        <v>4527</v>
      </c>
      <c r="D18" s="168">
        <v>4934</v>
      </c>
      <c r="E18" s="168">
        <v>889</v>
      </c>
      <c r="F18" s="168">
        <v>921</v>
      </c>
      <c r="G18" s="168">
        <v>994</v>
      </c>
      <c r="H18" s="53" t="s">
        <v>47</v>
      </c>
      <c r="I18" s="62"/>
    </row>
    <row r="19" spans="1:9" ht="15.75">
      <c r="A19" s="53" t="s">
        <v>48</v>
      </c>
      <c r="B19" s="169">
        <v>5101.4139999999998</v>
      </c>
      <c r="C19" s="168">
        <v>5133.3919999999998</v>
      </c>
      <c r="D19" s="168">
        <v>5250.0720000000001</v>
      </c>
      <c r="E19" s="168">
        <v>1239.153</v>
      </c>
      <c r="F19" s="168">
        <v>1255.674</v>
      </c>
      <c r="G19" s="168">
        <v>1271.521</v>
      </c>
      <c r="H19" s="53" t="s">
        <v>50</v>
      </c>
    </row>
    <row r="20" spans="1:9" ht="15.75">
      <c r="A20" s="53" t="s">
        <v>51</v>
      </c>
      <c r="B20" s="169">
        <v>2796</v>
      </c>
      <c r="C20" s="168">
        <v>2671.8850000000002</v>
      </c>
      <c r="D20" s="168">
        <v>2695.1219999999998</v>
      </c>
      <c r="E20" s="168">
        <v>21.355</v>
      </c>
      <c r="F20" s="168">
        <v>20.497</v>
      </c>
      <c r="G20" s="168">
        <v>19.707000000000001</v>
      </c>
      <c r="H20" s="53" t="s">
        <v>53</v>
      </c>
    </row>
    <row r="21" spans="1:9" ht="15.75">
      <c r="A21" s="53" t="s">
        <v>54</v>
      </c>
      <c r="B21" s="169">
        <v>4464</v>
      </c>
      <c r="C21" s="168">
        <v>4336</v>
      </c>
      <c r="D21" s="168">
        <v>4268.8729999999996</v>
      </c>
      <c r="E21" s="168" t="s">
        <v>101</v>
      </c>
      <c r="F21" s="168" t="s">
        <v>101</v>
      </c>
      <c r="G21" s="168" t="s">
        <v>101</v>
      </c>
      <c r="H21" s="53" t="s">
        <v>56</v>
      </c>
    </row>
    <row r="22" spans="1:9" ht="15.75">
      <c r="A22" s="53" t="s">
        <v>57</v>
      </c>
      <c r="B22" s="169">
        <v>6825.4449999999997</v>
      </c>
      <c r="C22" s="168">
        <v>5592.6310000000003</v>
      </c>
      <c r="D22" s="168">
        <v>5489.7389999999996</v>
      </c>
      <c r="E22" s="168">
        <v>666.67899999999997</v>
      </c>
      <c r="F22" s="168">
        <v>649.74699999999996</v>
      </c>
      <c r="G22" s="168">
        <v>630.86500000000001</v>
      </c>
      <c r="H22" s="53" t="s">
        <v>59</v>
      </c>
    </row>
    <row r="23" spans="1:9" ht="15.75">
      <c r="A23" s="53" t="s">
        <v>92</v>
      </c>
      <c r="B23" s="169">
        <v>6871.2920000000004</v>
      </c>
      <c r="C23" s="168">
        <v>6735.277</v>
      </c>
      <c r="D23" s="168">
        <v>6812.3410000000003</v>
      </c>
      <c r="E23" s="168">
        <v>1286.402</v>
      </c>
      <c r="F23" s="168">
        <v>1282.075</v>
      </c>
      <c r="G23" s="168">
        <v>1275.7529999999999</v>
      </c>
      <c r="H23" s="53" t="s">
        <v>62</v>
      </c>
    </row>
    <row r="24" spans="1:9" ht="15.75">
      <c r="A24" s="53" t="s">
        <v>93</v>
      </c>
      <c r="B24" s="169">
        <v>101600</v>
      </c>
      <c r="C24" s="169">
        <v>102060</v>
      </c>
      <c r="D24" s="168">
        <v>103605</v>
      </c>
      <c r="E24" s="168">
        <v>57485</v>
      </c>
      <c r="F24" s="168">
        <v>58265</v>
      </c>
      <c r="G24" s="168">
        <v>59138</v>
      </c>
      <c r="H24" s="53" t="s">
        <v>65</v>
      </c>
    </row>
    <row r="25" spans="1:9" ht="15.75">
      <c r="A25" s="53" t="s">
        <v>66</v>
      </c>
      <c r="B25" s="169">
        <v>36471</v>
      </c>
      <c r="C25" s="168">
        <v>36670</v>
      </c>
      <c r="D25" s="168">
        <v>37457.970999999998</v>
      </c>
      <c r="E25" s="168">
        <v>13519.119000000001</v>
      </c>
      <c r="F25" s="168">
        <v>13474.541999999999</v>
      </c>
      <c r="G25" s="168">
        <v>13423.200999999999</v>
      </c>
      <c r="H25" s="53" t="s">
        <v>68</v>
      </c>
    </row>
    <row r="26" spans="1:9" ht="15.75">
      <c r="A26" s="53" t="s">
        <v>69</v>
      </c>
      <c r="B26" s="169">
        <v>4649.6580000000004</v>
      </c>
      <c r="C26" s="168">
        <v>4614.9740000000002</v>
      </c>
      <c r="D26" s="168">
        <v>4736.1390000000001</v>
      </c>
      <c r="E26" s="168">
        <v>2137.0529999999999</v>
      </c>
      <c r="F26" s="168">
        <v>2152.9650000000001</v>
      </c>
      <c r="G26" s="168">
        <v>2168.2069999999999</v>
      </c>
      <c r="H26" s="53" t="s">
        <v>72</v>
      </c>
    </row>
    <row r="27" spans="1:9" ht="16.5" thickBot="1">
      <c r="A27" s="54" t="s">
        <v>77</v>
      </c>
      <c r="B27" s="170">
        <v>29825.964</v>
      </c>
      <c r="C27" s="168">
        <v>32981.641000000003</v>
      </c>
      <c r="D27" s="168">
        <v>33696.614000000001</v>
      </c>
      <c r="E27" s="168">
        <v>18779.891</v>
      </c>
      <c r="F27" s="168">
        <v>18995.832999999999</v>
      </c>
      <c r="G27" s="168">
        <v>19201.842000000001</v>
      </c>
      <c r="H27" s="58" t="s">
        <v>78</v>
      </c>
    </row>
    <row r="28" spans="1:9" ht="16.5" thickBot="1">
      <c r="A28" s="55" t="s">
        <v>144</v>
      </c>
      <c r="B28" s="56">
        <v>438250.03699999995</v>
      </c>
      <c r="C28" s="56">
        <f>SUM(C6:C27)</f>
        <v>449117.49900000001</v>
      </c>
      <c r="D28" s="56">
        <f>SUM(D6:D27)</f>
        <v>457880.10400000005</v>
      </c>
      <c r="E28" s="56">
        <f t="shared" ref="E28:G28" si="0">SUM(E6:E27)</f>
        <v>177186.33300000004</v>
      </c>
      <c r="F28" s="56">
        <f t="shared" si="0"/>
        <v>179901.36199999996</v>
      </c>
      <c r="G28" s="56">
        <f t="shared" si="0"/>
        <v>181466.88799999998</v>
      </c>
      <c r="H28" s="55" t="s">
        <v>139</v>
      </c>
    </row>
    <row r="29" spans="1:9" ht="16.5" thickBot="1">
      <c r="A29" s="55" t="s">
        <v>132</v>
      </c>
      <c r="B29" s="57">
        <v>7794798.7390000001</v>
      </c>
      <c r="C29" s="57">
        <v>7909295.1459999997</v>
      </c>
      <c r="D29" s="56">
        <v>7975105.1569999997</v>
      </c>
      <c r="E29" s="56">
        <v>3416488.3650000002</v>
      </c>
      <c r="F29" s="56">
        <v>3417047.4810000001</v>
      </c>
      <c r="G29" s="56">
        <v>3416797.665</v>
      </c>
      <c r="H29" s="56" t="s">
        <v>135</v>
      </c>
    </row>
    <row r="30" spans="1:9">
      <c r="H30" s="21" t="s">
        <v>167</v>
      </c>
    </row>
    <row r="31" spans="1:9">
      <c r="E31" s="21">
        <f>+E28/B28</f>
        <v>0.40430420545520696</v>
      </c>
      <c r="F31" s="21">
        <f t="shared" ref="F31:G31" si="1">+F28/C28</f>
        <v>0.40056636047485639</v>
      </c>
      <c r="G31" s="21">
        <f t="shared" si="1"/>
        <v>0.39631966188249129</v>
      </c>
    </row>
    <row r="32" spans="1:9">
      <c r="E32" s="21">
        <f>+E29/B29</f>
        <v>0.43830360210664066</v>
      </c>
      <c r="F32" s="21">
        <f t="shared" ref="F32:G32" si="2">+F29/C29</f>
        <v>0.432029329785236</v>
      </c>
      <c r="G32" s="21">
        <f>+G29/D29</f>
        <v>0.42843292943930272</v>
      </c>
    </row>
  </sheetData>
  <mergeCells count="8">
    <mergeCell ref="E1:H1"/>
    <mergeCell ref="H3:H5"/>
    <mergeCell ref="A1:C1"/>
    <mergeCell ref="A3:A5"/>
    <mergeCell ref="E4:G4"/>
    <mergeCell ref="B4:D4"/>
    <mergeCell ref="B3:D3"/>
    <mergeCell ref="E3:G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rightToLeft="1" tabSelected="1" zoomScaleNormal="100" workbookViewId="0">
      <selection activeCell="K26" sqref="K26"/>
    </sheetView>
  </sheetViews>
  <sheetFormatPr defaultRowHeight="15"/>
  <cols>
    <col min="1" max="6" width="13.5703125" customWidth="1"/>
    <col min="7" max="7" width="15.5703125" customWidth="1"/>
    <col min="8" max="8" width="22" customWidth="1"/>
    <col min="10" max="10" width="10.28515625" bestFit="1" customWidth="1"/>
  </cols>
  <sheetData>
    <row r="1" spans="1:11" ht="15.75" customHeight="1">
      <c r="A1" s="218" t="s">
        <v>202</v>
      </c>
      <c r="B1" s="218"/>
      <c r="C1" s="218"/>
      <c r="D1" s="218"/>
      <c r="E1" s="3"/>
      <c r="F1" s="214" t="s">
        <v>203</v>
      </c>
      <c r="G1" s="214"/>
      <c r="H1" s="214"/>
      <c r="I1" s="3"/>
      <c r="J1" s="3"/>
      <c r="K1" s="3"/>
    </row>
    <row r="2" spans="1:11" ht="16.5" customHeight="1" thickBot="1">
      <c r="A2" s="25" t="s">
        <v>74</v>
      </c>
      <c r="E2" s="4"/>
      <c r="H2" s="45" t="s">
        <v>75</v>
      </c>
      <c r="I2" s="3"/>
      <c r="J2" s="3"/>
    </row>
    <row r="3" spans="1:11" ht="16.5" thickBot="1">
      <c r="A3" s="240" t="s">
        <v>0</v>
      </c>
      <c r="B3" s="151"/>
      <c r="C3" s="152" t="s">
        <v>80</v>
      </c>
      <c r="D3" s="153"/>
      <c r="E3" s="234" t="s">
        <v>81</v>
      </c>
      <c r="F3" s="235"/>
      <c r="G3" s="236"/>
      <c r="H3" s="228" t="s">
        <v>3</v>
      </c>
      <c r="I3" s="3"/>
      <c r="J3" s="3"/>
    </row>
    <row r="4" spans="1:11" ht="16.5" thickBot="1">
      <c r="A4" s="241"/>
      <c r="B4" s="231" t="s">
        <v>173</v>
      </c>
      <c r="C4" s="232"/>
      <c r="D4" s="233"/>
      <c r="E4" s="237" t="s">
        <v>174</v>
      </c>
      <c r="F4" s="238"/>
      <c r="G4" s="239"/>
      <c r="H4" s="229"/>
      <c r="I4" s="3"/>
      <c r="J4" s="3"/>
    </row>
    <row r="5" spans="1:11" ht="16.5" thickBot="1">
      <c r="A5" s="242"/>
      <c r="B5" s="55">
        <v>2020</v>
      </c>
      <c r="C5" s="55">
        <v>2021</v>
      </c>
      <c r="D5" s="55">
        <v>2022</v>
      </c>
      <c r="E5" s="55">
        <v>2020</v>
      </c>
      <c r="F5" s="55">
        <v>2021</v>
      </c>
      <c r="G5" s="55">
        <v>2022</v>
      </c>
      <c r="H5" s="230"/>
      <c r="I5" s="3"/>
      <c r="J5" s="3"/>
    </row>
    <row r="6" spans="1:11" ht="15.75">
      <c r="A6" s="52" t="s">
        <v>5</v>
      </c>
      <c r="B6" s="27">
        <v>1338</v>
      </c>
      <c r="C6" s="27">
        <v>1371</v>
      </c>
      <c r="D6" s="27">
        <v>1418.82</v>
      </c>
      <c r="E6" s="42">
        <v>22</v>
      </c>
      <c r="F6" s="42">
        <v>26.27</v>
      </c>
      <c r="G6" s="42">
        <v>25.98</v>
      </c>
      <c r="H6" s="52" t="s">
        <v>8</v>
      </c>
      <c r="I6" s="3"/>
      <c r="J6" s="331"/>
    </row>
    <row r="7" spans="1:11" ht="15.75">
      <c r="A7" s="53" t="s">
        <v>9</v>
      </c>
      <c r="B7" s="28">
        <v>6376.723</v>
      </c>
      <c r="C7" s="27">
        <v>6462.165</v>
      </c>
      <c r="D7" s="27">
        <v>6588.8239999999996</v>
      </c>
      <c r="E7" s="42">
        <v>110.09</v>
      </c>
      <c r="F7" s="42">
        <v>106.7</v>
      </c>
      <c r="G7" s="42">
        <v>88.78</v>
      </c>
      <c r="H7" s="53" t="s">
        <v>165</v>
      </c>
      <c r="J7" s="331"/>
    </row>
    <row r="8" spans="1:11" ht="15.75">
      <c r="A8" s="53" t="s">
        <v>12</v>
      </c>
      <c r="B8" s="28">
        <v>972.36699999999996</v>
      </c>
      <c r="C8" s="27">
        <v>827.14599999999996</v>
      </c>
      <c r="D8" s="27">
        <v>844.18200000000002</v>
      </c>
      <c r="E8" s="42">
        <v>9.4489999999999998</v>
      </c>
      <c r="F8" s="42">
        <v>8</v>
      </c>
      <c r="G8" s="42">
        <v>7.5</v>
      </c>
      <c r="H8" s="53" t="s">
        <v>14</v>
      </c>
      <c r="J8" s="331"/>
    </row>
    <row r="9" spans="1:11" ht="15.75">
      <c r="A9" s="53" t="s">
        <v>15</v>
      </c>
      <c r="B9" s="28">
        <v>4115.518</v>
      </c>
      <c r="C9" s="27">
        <v>4160.03</v>
      </c>
      <c r="D9" s="27">
        <v>4124.2</v>
      </c>
      <c r="E9" s="42">
        <v>490.291</v>
      </c>
      <c r="F9" s="42">
        <v>485.6</v>
      </c>
      <c r="G9" s="42">
        <v>502.41</v>
      </c>
      <c r="H9" s="53" t="s">
        <v>17</v>
      </c>
      <c r="J9" s="331"/>
    </row>
    <row r="10" spans="1:11" s="179" customFormat="1" ht="15" customHeight="1">
      <c r="A10" s="53" t="s">
        <v>18</v>
      </c>
      <c r="B10" s="176">
        <v>12102.763999999999</v>
      </c>
      <c r="C10" s="177">
        <v>12260.834000000001</v>
      </c>
      <c r="D10" s="27">
        <v>13023.244000000001</v>
      </c>
      <c r="E10" s="178">
        <v>2650</v>
      </c>
      <c r="F10" s="178">
        <v>2650</v>
      </c>
      <c r="G10" s="178">
        <v>2650</v>
      </c>
      <c r="H10" s="53" t="s">
        <v>20</v>
      </c>
      <c r="J10" s="331"/>
    </row>
    <row r="11" spans="1:11" s="179" customFormat="1" ht="15.75">
      <c r="A11" s="53" t="s">
        <v>131</v>
      </c>
      <c r="B11" s="176">
        <v>228.92099999999999</v>
      </c>
      <c r="C11" s="176">
        <v>222.25899999999999</v>
      </c>
      <c r="D11" s="27">
        <v>228.76499999999999</v>
      </c>
      <c r="E11" s="178">
        <v>73.980999999999995</v>
      </c>
      <c r="F11" s="178">
        <v>70.75</v>
      </c>
      <c r="G11" s="42">
        <v>74.67</v>
      </c>
      <c r="H11" s="53" t="s">
        <v>26</v>
      </c>
      <c r="J11" s="331"/>
    </row>
    <row r="12" spans="1:11" ht="15.75">
      <c r="A12" s="53" t="s">
        <v>88</v>
      </c>
      <c r="B12" s="28">
        <v>220.81650000000002</v>
      </c>
      <c r="C12" s="28">
        <v>238.36699999999999</v>
      </c>
      <c r="D12" s="27">
        <v>249.96700000000001</v>
      </c>
      <c r="E12" s="42">
        <v>1.923</v>
      </c>
      <c r="F12" s="42">
        <v>2.04</v>
      </c>
      <c r="G12" s="42">
        <v>2.13</v>
      </c>
      <c r="H12" s="53" t="s">
        <v>24</v>
      </c>
      <c r="J12" s="331"/>
    </row>
    <row r="13" spans="1:11" ht="15.75">
      <c r="A13" s="53" t="s">
        <v>27</v>
      </c>
      <c r="B13" s="28">
        <v>15991.852999999999</v>
      </c>
      <c r="C13" s="28">
        <v>15683.138000000001</v>
      </c>
      <c r="D13" s="27">
        <v>16617.14</v>
      </c>
      <c r="E13" s="42">
        <v>469.29399999999998</v>
      </c>
      <c r="F13" s="42">
        <v>395.15</v>
      </c>
      <c r="G13" s="42">
        <v>452.47</v>
      </c>
      <c r="H13" s="53" t="s">
        <v>30</v>
      </c>
      <c r="J13" s="331"/>
    </row>
    <row r="14" spans="1:11" ht="15.75" customHeight="1">
      <c r="A14" s="53" t="s">
        <v>31</v>
      </c>
      <c r="B14" s="28">
        <v>12576.527</v>
      </c>
      <c r="C14" s="27">
        <v>13042.838</v>
      </c>
      <c r="D14" s="27">
        <v>13450.138999999999</v>
      </c>
      <c r="E14" s="42">
        <v>4163.1639999999998</v>
      </c>
      <c r="F14" s="42">
        <v>4287.25</v>
      </c>
      <c r="G14" s="42">
        <v>4479.8</v>
      </c>
      <c r="H14" s="53" t="s">
        <v>34</v>
      </c>
      <c r="J14" s="331"/>
    </row>
    <row r="15" spans="1:11" ht="15.75" customHeight="1">
      <c r="A15" s="53" t="s">
        <v>35</v>
      </c>
      <c r="B15" s="28">
        <v>5170.585</v>
      </c>
      <c r="C15" s="28">
        <v>6254.5140000000001</v>
      </c>
      <c r="D15" s="27">
        <v>5816.1210000000001</v>
      </c>
      <c r="E15" s="42">
        <v>597.16800000000001</v>
      </c>
      <c r="F15" s="42">
        <v>704.27</v>
      </c>
      <c r="G15" s="42">
        <v>777.01</v>
      </c>
      <c r="H15" s="53" t="s">
        <v>164</v>
      </c>
      <c r="J15" s="331"/>
    </row>
    <row r="16" spans="1:11" ht="15.75">
      <c r="A16" s="53" t="s">
        <v>76</v>
      </c>
      <c r="B16" s="29">
        <v>2884.7930000000001</v>
      </c>
      <c r="C16" s="29">
        <v>3048.5189999999998</v>
      </c>
      <c r="D16" s="27">
        <v>3163.183</v>
      </c>
      <c r="E16" s="42">
        <v>623</v>
      </c>
      <c r="F16" s="42">
        <v>641.53</v>
      </c>
      <c r="G16" s="42">
        <v>661.66</v>
      </c>
      <c r="H16" s="53" t="s">
        <v>41</v>
      </c>
      <c r="J16" s="331"/>
    </row>
    <row r="17" spans="1:10" ht="15.75">
      <c r="A17" s="53" t="s">
        <v>42</v>
      </c>
      <c r="B17" s="29">
        <v>10368.669</v>
      </c>
      <c r="C17" s="29">
        <v>10683.686</v>
      </c>
      <c r="D17" s="27">
        <v>11356.412</v>
      </c>
      <c r="E17" s="42">
        <v>1806</v>
      </c>
      <c r="F17" s="42">
        <v>1774.86</v>
      </c>
      <c r="G17" s="42">
        <v>804.76</v>
      </c>
      <c r="H17" s="53" t="s">
        <v>44</v>
      </c>
      <c r="J17" s="331"/>
    </row>
    <row r="18" spans="1:10" ht="15.75">
      <c r="A18" s="53" t="s">
        <v>45</v>
      </c>
      <c r="B18" s="29">
        <v>3171</v>
      </c>
      <c r="C18" s="27">
        <v>3186</v>
      </c>
      <c r="D18" s="27">
        <v>2509</v>
      </c>
      <c r="E18" s="42">
        <v>99</v>
      </c>
      <c r="F18" s="42">
        <v>94</v>
      </c>
      <c r="G18" s="42">
        <v>112</v>
      </c>
      <c r="H18" s="53" t="s">
        <v>47</v>
      </c>
      <c r="J18" s="331"/>
    </row>
    <row r="19" spans="1:10" s="179" customFormat="1" ht="15.75">
      <c r="A19" s="53" t="s">
        <v>48</v>
      </c>
      <c r="B19" s="180">
        <v>955</v>
      </c>
      <c r="C19" s="177">
        <v>1010</v>
      </c>
      <c r="D19" s="27" t="s">
        <v>101</v>
      </c>
      <c r="E19" s="178">
        <v>61</v>
      </c>
      <c r="F19" s="178">
        <v>66.44</v>
      </c>
      <c r="G19" s="42">
        <v>68</v>
      </c>
      <c r="H19" s="53" t="s">
        <v>50</v>
      </c>
      <c r="J19" s="331"/>
    </row>
    <row r="20" spans="1:10" s="179" customFormat="1" ht="15.75">
      <c r="A20" s="53" t="s">
        <v>51</v>
      </c>
      <c r="B20" s="180">
        <v>2174.837</v>
      </c>
      <c r="C20" s="177">
        <v>1990.1189999999999</v>
      </c>
      <c r="D20" s="27">
        <v>2011.04</v>
      </c>
      <c r="E20" s="178">
        <v>25.957000000000001</v>
      </c>
      <c r="F20" s="178">
        <v>23.63</v>
      </c>
      <c r="G20" s="42">
        <v>26.08</v>
      </c>
      <c r="H20" s="53" t="s">
        <v>53</v>
      </c>
      <c r="I20" s="179" t="s">
        <v>166</v>
      </c>
      <c r="J20" s="331"/>
    </row>
    <row r="21" spans="1:10" s="179" customFormat="1" ht="15.75">
      <c r="A21" s="53" t="s">
        <v>54</v>
      </c>
      <c r="B21" s="180">
        <v>2310.6750000000002</v>
      </c>
      <c r="C21" s="180">
        <v>2359.2109999999998</v>
      </c>
      <c r="D21" s="27">
        <v>2421.5250000000001</v>
      </c>
      <c r="E21" s="178">
        <v>44.55</v>
      </c>
      <c r="F21" s="178">
        <v>45.35</v>
      </c>
      <c r="G21" s="42">
        <v>46.16</v>
      </c>
      <c r="H21" s="53" t="s">
        <v>56</v>
      </c>
      <c r="J21" s="331"/>
    </row>
    <row r="22" spans="1:10" s="179" customFormat="1" ht="15.75">
      <c r="A22" s="53" t="s">
        <v>57</v>
      </c>
      <c r="B22" s="180">
        <v>2162.998</v>
      </c>
      <c r="C22" s="180">
        <v>1859.385</v>
      </c>
      <c r="D22" s="27">
        <v>1813.059</v>
      </c>
      <c r="E22" s="178">
        <v>73.177000000000007</v>
      </c>
      <c r="F22" s="178">
        <v>61.96</v>
      </c>
      <c r="G22" s="42">
        <v>56.37</v>
      </c>
      <c r="H22" s="53" t="s">
        <v>59</v>
      </c>
      <c r="J22" s="331"/>
    </row>
    <row r="23" spans="1:10" s="179" customFormat="1" ht="15.75">
      <c r="A23" s="53" t="s">
        <v>92</v>
      </c>
      <c r="B23" s="180">
        <v>2337.08</v>
      </c>
      <c r="C23" s="180">
        <v>2252.1610000000001</v>
      </c>
      <c r="D23" s="27">
        <v>2326.9409999999998</v>
      </c>
      <c r="E23" s="178">
        <v>313.322</v>
      </c>
      <c r="F23" s="178">
        <v>291.37</v>
      </c>
      <c r="G23" s="42">
        <v>172.95</v>
      </c>
      <c r="H23" s="53" t="s">
        <v>62</v>
      </c>
      <c r="J23" s="331"/>
    </row>
    <row r="24" spans="1:10" s="179" customFormat="1" ht="15.75">
      <c r="A24" s="53" t="s">
        <v>93</v>
      </c>
      <c r="B24" s="180">
        <v>28458</v>
      </c>
      <c r="C24" s="177">
        <v>28568</v>
      </c>
      <c r="D24" s="177">
        <v>30122</v>
      </c>
      <c r="E24" s="178">
        <v>5307</v>
      </c>
      <c r="F24" s="178">
        <v>5325</v>
      </c>
      <c r="G24" s="178">
        <v>5268</v>
      </c>
      <c r="H24" s="53" t="s">
        <v>65</v>
      </c>
      <c r="J24" s="331"/>
    </row>
    <row r="25" spans="1:10" ht="15.75">
      <c r="A25" s="53" t="s">
        <v>66</v>
      </c>
      <c r="B25" s="29">
        <v>11972</v>
      </c>
      <c r="C25" s="29">
        <v>12280</v>
      </c>
      <c r="D25" s="27">
        <v>12182.514999999999</v>
      </c>
      <c r="E25" s="42">
        <v>3299</v>
      </c>
      <c r="F25" s="42">
        <v>3833.82</v>
      </c>
      <c r="G25" s="42">
        <v>3371.95</v>
      </c>
      <c r="H25" s="53" t="s">
        <v>68</v>
      </c>
      <c r="J25" s="331"/>
    </row>
    <row r="26" spans="1:10" ht="15.75">
      <c r="A26" s="53" t="s">
        <v>69</v>
      </c>
      <c r="B26" s="29">
        <v>1254.32</v>
      </c>
      <c r="C26" s="29">
        <v>1085.402</v>
      </c>
      <c r="D26" s="27">
        <v>1134.6310000000001</v>
      </c>
      <c r="E26" s="42">
        <v>335.47399999999999</v>
      </c>
      <c r="F26" s="42">
        <v>283.95999999999998</v>
      </c>
      <c r="G26" s="42">
        <v>334.51</v>
      </c>
      <c r="H26" s="53" t="s">
        <v>72</v>
      </c>
      <c r="J26" s="331"/>
    </row>
    <row r="27" spans="1:10" ht="16.5" thickBot="1">
      <c r="A27" s="54" t="s">
        <v>77</v>
      </c>
      <c r="B27" s="30">
        <v>6709.7530000000006</v>
      </c>
      <c r="C27" s="27">
        <v>7534.8519999999999</v>
      </c>
      <c r="D27" s="27">
        <v>6663</v>
      </c>
      <c r="E27" s="42">
        <v>1674.5719999999999</v>
      </c>
      <c r="F27" s="42">
        <v>1822.84</v>
      </c>
      <c r="G27" s="42">
        <v>1606.29</v>
      </c>
      <c r="H27" s="58" t="s">
        <v>78</v>
      </c>
      <c r="J27" s="331"/>
    </row>
    <row r="28" spans="1:10" ht="16.5" thickBot="1">
      <c r="A28" s="55" t="s">
        <v>144</v>
      </c>
      <c r="B28" s="56">
        <v>135353.81450000001</v>
      </c>
      <c r="C28" s="56">
        <v>137618.26199999999</v>
      </c>
      <c r="D28" s="56">
        <v>142134.64199999999</v>
      </c>
      <c r="E28" s="56">
        <f>SUM(E6:E27)</f>
        <v>22249.411999999997</v>
      </c>
      <c r="F28" s="56">
        <f>SUM(F6:F27)</f>
        <v>23000.79</v>
      </c>
      <c r="G28" s="56">
        <f>SUM(G6:G27)</f>
        <v>21589.480000000003</v>
      </c>
      <c r="H28" s="55" t="s">
        <v>139</v>
      </c>
    </row>
    <row r="29" spans="1:10" ht="16.5" thickBot="1">
      <c r="A29" s="55" t="s">
        <v>132</v>
      </c>
      <c r="B29" s="56">
        <v>3406992.8765000002</v>
      </c>
      <c r="C29" s="56">
        <v>3455348.9</v>
      </c>
      <c r="D29" s="56">
        <v>3420889.0260000001</v>
      </c>
      <c r="E29" s="56">
        <v>879126.68299999996</v>
      </c>
      <c r="F29" s="56">
        <v>872896.76</v>
      </c>
      <c r="G29" s="56">
        <v>892439.58</v>
      </c>
      <c r="H29" s="55" t="s">
        <v>135</v>
      </c>
    </row>
    <row r="30" spans="1:10" ht="15.75">
      <c r="C30" s="48"/>
      <c r="E30" s="48"/>
      <c r="F30" s="48"/>
      <c r="G30" s="48"/>
    </row>
  </sheetData>
  <mergeCells count="7">
    <mergeCell ref="H3:H5"/>
    <mergeCell ref="B4:D4"/>
    <mergeCell ref="E3:G3"/>
    <mergeCell ref="E4:G4"/>
    <mergeCell ref="A1:D1"/>
    <mergeCell ref="A3:A5"/>
    <mergeCell ref="F1:H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rightToLeft="1" topLeftCell="H1" zoomScaleNormal="100" workbookViewId="0">
      <selection activeCell="H32" sqref="H32"/>
    </sheetView>
  </sheetViews>
  <sheetFormatPr defaultColWidth="9.140625" defaultRowHeight="15"/>
  <cols>
    <col min="1" max="13" width="13.140625" style="21" customWidth="1"/>
    <col min="14" max="14" width="20.85546875" style="21" customWidth="1"/>
    <col min="15" max="15" width="12" style="21" customWidth="1"/>
    <col min="16" max="16384" width="9.140625" style="21"/>
  </cols>
  <sheetData>
    <row r="1" spans="1:14" ht="15" customHeight="1">
      <c r="A1" s="50" t="s">
        <v>194</v>
      </c>
      <c r="B1" s="50"/>
      <c r="C1" s="50"/>
      <c r="D1" s="50"/>
      <c r="E1" s="50"/>
      <c r="F1" s="50"/>
      <c r="G1" s="50"/>
      <c r="H1" s="50"/>
    </row>
    <row r="2" spans="1:14"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21" t="s">
        <v>175</v>
      </c>
    </row>
    <row r="3" spans="1:14" ht="15.75" thickBot="1">
      <c r="A3" s="243" t="s">
        <v>179</v>
      </c>
      <c r="B3" s="243"/>
      <c r="C3" s="6"/>
      <c r="D3" s="6"/>
      <c r="E3" s="60"/>
      <c r="F3" s="60"/>
      <c r="G3" s="60"/>
      <c r="H3" s="60"/>
      <c r="I3" s="60"/>
      <c r="J3" s="60"/>
      <c r="K3" s="60"/>
      <c r="N3" s="21" t="s">
        <v>82</v>
      </c>
    </row>
    <row r="4" spans="1:14">
      <c r="A4" s="219" t="s">
        <v>0</v>
      </c>
      <c r="B4" s="244" t="s">
        <v>163</v>
      </c>
      <c r="C4" s="245"/>
      <c r="D4" s="246"/>
      <c r="E4" s="244" t="s">
        <v>83</v>
      </c>
      <c r="F4" s="245"/>
      <c r="G4" s="245"/>
      <c r="H4" s="244" t="s">
        <v>180</v>
      </c>
      <c r="I4" s="245"/>
      <c r="J4" s="245"/>
      <c r="K4" s="245"/>
      <c r="L4" s="245"/>
      <c r="M4" s="246"/>
      <c r="N4" s="215" t="s">
        <v>3</v>
      </c>
    </row>
    <row r="5" spans="1:14" ht="15.75" thickBot="1">
      <c r="A5" s="220"/>
      <c r="B5" s="251" t="s">
        <v>84</v>
      </c>
      <c r="C5" s="252"/>
      <c r="D5" s="253"/>
      <c r="E5" s="251" t="s">
        <v>85</v>
      </c>
      <c r="F5" s="252"/>
      <c r="G5" s="252"/>
      <c r="H5" s="247" t="s">
        <v>138</v>
      </c>
      <c r="I5" s="248"/>
      <c r="J5" s="248"/>
      <c r="K5" s="248"/>
      <c r="L5" s="248"/>
      <c r="M5" s="249"/>
      <c r="N5" s="216"/>
    </row>
    <row r="6" spans="1:14">
      <c r="A6" s="220"/>
      <c r="B6" s="251"/>
      <c r="C6" s="252"/>
      <c r="D6" s="253"/>
      <c r="E6" s="251"/>
      <c r="F6" s="252"/>
      <c r="G6" s="252"/>
      <c r="H6" s="244" t="s">
        <v>86</v>
      </c>
      <c r="I6" s="245"/>
      <c r="J6" s="246"/>
      <c r="K6" s="244" t="s">
        <v>87</v>
      </c>
      <c r="L6" s="245"/>
      <c r="M6" s="246"/>
      <c r="N6" s="216"/>
    </row>
    <row r="7" spans="1:14" ht="15.75" thickBot="1">
      <c r="A7" s="220"/>
      <c r="B7" s="247"/>
      <c r="C7" s="248"/>
      <c r="D7" s="249"/>
      <c r="E7" s="161"/>
      <c r="F7" s="162"/>
      <c r="G7" s="163"/>
      <c r="H7" s="247" t="s">
        <v>84</v>
      </c>
      <c r="I7" s="248"/>
      <c r="J7" s="249"/>
      <c r="K7" s="247" t="s">
        <v>85</v>
      </c>
      <c r="L7" s="248"/>
      <c r="M7" s="249"/>
      <c r="N7" s="216"/>
    </row>
    <row r="8" spans="1:14" ht="16.5" thickBot="1">
      <c r="A8" s="221"/>
      <c r="B8" s="76">
        <v>2020</v>
      </c>
      <c r="C8" s="76">
        <v>2021</v>
      </c>
      <c r="D8" s="76">
        <v>2022</v>
      </c>
      <c r="E8" s="76">
        <v>2020</v>
      </c>
      <c r="F8" s="76">
        <v>2021</v>
      </c>
      <c r="G8" s="76">
        <v>2022</v>
      </c>
      <c r="H8" s="76">
        <v>2020</v>
      </c>
      <c r="I8" s="76">
        <v>2021</v>
      </c>
      <c r="J8" s="76">
        <v>2022</v>
      </c>
      <c r="K8" s="76">
        <v>2020</v>
      </c>
      <c r="L8" s="76">
        <v>2021</v>
      </c>
      <c r="M8" s="76">
        <v>2022</v>
      </c>
      <c r="N8" s="250"/>
    </row>
    <row r="9" spans="1:14" ht="16.5" thickBot="1">
      <c r="A9" s="52" t="s">
        <v>5</v>
      </c>
      <c r="B9" s="68">
        <v>8934.2000000000007</v>
      </c>
      <c r="C9" s="68">
        <f>B9</f>
        <v>8934.2000000000007</v>
      </c>
      <c r="D9" s="68">
        <f>C9</f>
        <v>8934.2000000000007</v>
      </c>
      <c r="E9" s="68">
        <f>'استخدام الاراضي ج5'!X6</f>
        <v>287</v>
      </c>
      <c r="F9" s="68">
        <f>'استخدام الاراضي ج5'!Y6</f>
        <v>281</v>
      </c>
      <c r="G9" s="68">
        <f>'استخدام الاراضي ج5'!Z6</f>
        <v>251.5</v>
      </c>
      <c r="H9" s="73">
        <f>B9/'السكان ح 2'!B6</f>
        <v>0.82678141773089031</v>
      </c>
      <c r="I9" s="73">
        <f>C9/'السكان ح 2'!C6</f>
        <v>0.77218668971477966</v>
      </c>
      <c r="J9" s="73">
        <f>D9/'السكان ح 2'!D6</f>
        <v>0.79049725712263319</v>
      </c>
      <c r="K9" s="73">
        <f>E9/'السكان ح 2'!B6</f>
        <v>2.6559318896909125E-2</v>
      </c>
      <c r="L9" s="73">
        <f>F9/'السكان ح 2'!C6</f>
        <v>2.4286949006050131E-2</v>
      </c>
      <c r="M9" s="73">
        <f>G9/'السكان ح 2'!D6</f>
        <v>2.2252698637409307E-2</v>
      </c>
      <c r="N9" s="65" t="s">
        <v>8</v>
      </c>
    </row>
    <row r="10" spans="1:14" ht="16.5" thickBot="1">
      <c r="A10" s="63" t="s">
        <v>9</v>
      </c>
      <c r="B10" s="69">
        <v>8360</v>
      </c>
      <c r="C10" s="68">
        <f t="shared" ref="C10:C32" si="0">B10</f>
        <v>8360</v>
      </c>
      <c r="D10" s="68">
        <f t="shared" ref="D10:D32" si="1">C10</f>
        <v>8360</v>
      </c>
      <c r="E10" s="68">
        <f>'استخدام الاراضي ج5'!X7</f>
        <v>89.8</v>
      </c>
      <c r="F10" s="68">
        <f>'استخدام الاراضي ج5'!Y7</f>
        <v>91.561499999999995</v>
      </c>
      <c r="G10" s="68">
        <f>'استخدام الاراضي ج5'!Z7</f>
        <v>100.6</v>
      </c>
      <c r="H10" s="73">
        <f>B10/'السكان ح 2'!B7</f>
        <v>0.84526392354931579</v>
      </c>
      <c r="I10" s="73">
        <f>C10/'السكان ح 2'!C7</f>
        <v>0.89267170983471156</v>
      </c>
      <c r="J10" s="73">
        <f>D10/'السكان ح 2'!D7</f>
        <v>0.88548731830695238</v>
      </c>
      <c r="K10" s="73">
        <f>E10/'السكان ح 2'!B7</f>
        <v>9.0795096094172922E-3</v>
      </c>
      <c r="L10" s="73">
        <f>F10/'السكان ح 2'!C7</f>
        <v>9.7768374114869539E-3</v>
      </c>
      <c r="M10" s="73">
        <f>G10/'السكان ح 2'!D7</f>
        <v>1.065550528967457E-2</v>
      </c>
      <c r="N10" s="66" t="s">
        <v>165</v>
      </c>
    </row>
    <row r="11" spans="1:14" ht="16.5" thickBot="1">
      <c r="A11" s="63" t="s">
        <v>12</v>
      </c>
      <c r="B11" s="69">
        <v>77.8</v>
      </c>
      <c r="C11" s="68">
        <f t="shared" si="0"/>
        <v>77.8</v>
      </c>
      <c r="D11" s="68">
        <f t="shared" si="1"/>
        <v>77.8</v>
      </c>
      <c r="E11" s="68">
        <f>'استخدام الاراضي ج5'!X8</f>
        <v>4.0999999999999996</v>
      </c>
      <c r="F11" s="68">
        <f>'استخدام الاراضي ج5'!Y8</f>
        <v>4.0999999999999996</v>
      </c>
      <c r="G11" s="68">
        <f>'استخدام الاراضي ج5'!Z8</f>
        <v>4.0999999999999996</v>
      </c>
      <c r="H11" s="73">
        <f>B11/'السكان ح 2'!B8</f>
        <v>5.1832111925383076E-2</v>
      </c>
      <c r="I11" s="73">
        <f>C11/'السكان ح 2'!C8</f>
        <v>5.3168769840049472E-2</v>
      </c>
      <c r="J11" s="73">
        <f>D11/'السكان ح 2'!D8</f>
        <v>5.2844896154345136E-2</v>
      </c>
      <c r="K11" s="73">
        <f>E11/'السكان ح 2'!B8</f>
        <v>2.7315123251165888E-3</v>
      </c>
      <c r="L11" s="73">
        <f>F11/'السكان ح 2'!C8</f>
        <v>2.8019531663779282E-3</v>
      </c>
      <c r="M11" s="73">
        <f>G11/'السكان ح 2'!D8</f>
        <v>2.7848852729153604E-3</v>
      </c>
      <c r="N11" s="66" t="s">
        <v>14</v>
      </c>
    </row>
    <row r="12" spans="1:14" ht="16.5" thickBot="1">
      <c r="A12" s="63" t="s">
        <v>15</v>
      </c>
      <c r="B12" s="69">
        <v>16361</v>
      </c>
      <c r="C12" s="68">
        <f t="shared" si="0"/>
        <v>16361</v>
      </c>
      <c r="D12" s="68">
        <f t="shared" si="1"/>
        <v>16361</v>
      </c>
      <c r="E12" s="68">
        <f>'استخدام الاراضي ج5'!X9</f>
        <v>4950.5</v>
      </c>
      <c r="F12" s="68">
        <f>'استخدام الاراضي ج5'!Y9</f>
        <v>3843.5659999999998</v>
      </c>
      <c r="G12" s="68">
        <f>'استخدام الاراضي ج5'!Z9</f>
        <v>4448.2654999999995</v>
      </c>
      <c r="H12" s="73">
        <f>B12/'السكان ح 2'!B9</f>
        <v>1.3998117727583848</v>
      </c>
      <c r="I12" s="73">
        <f>C12/'السكان ح 2'!C9</f>
        <v>1.3912414965986395</v>
      </c>
      <c r="J12" s="73">
        <f>D12/'السكان ح 2'!D9</f>
        <v>1.3241214857386021</v>
      </c>
      <c r="K12" s="73">
        <f>E12/'السكان ح 2'!B9</f>
        <v>0.42355407255304584</v>
      </c>
      <c r="L12" s="73">
        <f>F12/'السكان ح 2'!C9</f>
        <v>0.32683384353741496</v>
      </c>
      <c r="M12" s="73">
        <f>G12/'السكان ح 2'!D9</f>
        <v>0.36000512944317375</v>
      </c>
      <c r="N12" s="66" t="s">
        <v>17</v>
      </c>
    </row>
    <row r="13" spans="1:14" ht="16.5" thickBot="1">
      <c r="A13" s="63" t="s">
        <v>18</v>
      </c>
      <c r="B13" s="69">
        <v>238174.1</v>
      </c>
      <c r="C13" s="68">
        <f t="shared" si="0"/>
        <v>238174.1</v>
      </c>
      <c r="D13" s="68">
        <f t="shared" si="1"/>
        <v>238174.1</v>
      </c>
      <c r="E13" s="68">
        <f>'استخدام الاراضي ج5'!X10</f>
        <v>8509.5709999999999</v>
      </c>
      <c r="F13" s="68">
        <f>'استخدام الاراضي ج5'!Y10</f>
        <v>8509.5709999999999</v>
      </c>
      <c r="G13" s="68">
        <f>'استخدام الاراضي ج5'!Z10</f>
        <v>8503.6209999999992</v>
      </c>
      <c r="H13" s="73">
        <f>B13/'السكان ح 2'!B10</f>
        <v>5.3824655367231644</v>
      </c>
      <c r="I13" s="73">
        <f>C13/'السكان ح 2'!C10</f>
        <v>5.3912415032026484</v>
      </c>
      <c r="J13" s="73">
        <f>D13/'السكان ح 2'!D10</f>
        <v>5.3041646785949119</v>
      </c>
      <c r="K13" s="73">
        <f>E13/'السكان ح 2'!B10</f>
        <v>0.19230668926553673</v>
      </c>
      <c r="L13" s="73">
        <f>F13/'السكان ح 2'!C10</f>
        <v>0.19262024019257201</v>
      </c>
      <c r="M13" s="73">
        <f>G13/'السكان ح 2'!D10</f>
        <v>0.1893766204988617</v>
      </c>
      <c r="N13" s="66" t="s">
        <v>20</v>
      </c>
    </row>
    <row r="14" spans="1:14" ht="16.5" thickBot="1">
      <c r="A14" s="63" t="s">
        <v>131</v>
      </c>
      <c r="B14" s="69">
        <v>223.5</v>
      </c>
      <c r="C14" s="68">
        <f t="shared" si="0"/>
        <v>223.5</v>
      </c>
      <c r="D14" s="68">
        <f t="shared" si="1"/>
        <v>223.5</v>
      </c>
      <c r="E14" s="68">
        <f>'استخدام الاراضي ج5'!X11</f>
        <v>118</v>
      </c>
      <c r="F14" s="68">
        <f>'استخدام الاراضي ج5'!Y11</f>
        <v>118</v>
      </c>
      <c r="G14" s="68">
        <f>'استخدام الاراضي ج5'!Z11</f>
        <v>110.8869</v>
      </c>
      <c r="H14" s="73">
        <f>B14/'السكان ح 2'!B11</f>
        <v>0.25701442385645829</v>
      </c>
      <c r="I14" s="73">
        <f>C14/'السكان ح 2'!C11</f>
        <v>0.27202190780465541</v>
      </c>
      <c r="J14" s="73">
        <f>D14/'السكان ح 2'!D11</f>
        <v>0.26709720904330203</v>
      </c>
      <c r="K14" s="73">
        <f>E14/'السكان ح 2'!B11</f>
        <v>0.1356944161747744</v>
      </c>
      <c r="L14" s="73">
        <f>F14/'السكان ح 2'!C11</f>
        <v>0.14361783051878899</v>
      </c>
      <c r="M14" s="73">
        <f>G14/'السكان ح 2'!D11</f>
        <v>0.13251714321907707</v>
      </c>
      <c r="N14" s="66" t="s">
        <v>26</v>
      </c>
    </row>
    <row r="15" spans="1:14" ht="16.5" thickBot="1">
      <c r="A15" s="63" t="s">
        <v>88</v>
      </c>
      <c r="B15" s="69">
        <v>2320</v>
      </c>
      <c r="C15" s="68">
        <f t="shared" si="0"/>
        <v>2320</v>
      </c>
      <c r="D15" s="68">
        <f t="shared" si="1"/>
        <v>2320</v>
      </c>
      <c r="E15" s="68">
        <f>'استخدام الاراضي ج5'!X12</f>
        <v>3.9</v>
      </c>
      <c r="F15" s="68">
        <f>'استخدام الاراضي ج5'!Y12</f>
        <v>3.9</v>
      </c>
      <c r="G15" s="68">
        <f>'استخدام الاراضي ج5'!Z12</f>
        <v>3.5716999999999999</v>
      </c>
      <c r="H15" s="73">
        <f>B15/'السكان ح 2'!B12</f>
        <v>2.3481781376518218</v>
      </c>
      <c r="I15" s="73">
        <f>C15/'السكان ح 2'!C12</f>
        <v>2.0984897205661941</v>
      </c>
      <c r="J15" s="73">
        <f>D15/'السكان ح 2'!D12</f>
        <v>2.0698595439706868</v>
      </c>
      <c r="K15" s="73">
        <f>E15/'السكان ح 2'!B12</f>
        <v>3.9473684210526317E-3</v>
      </c>
      <c r="L15" s="73">
        <f>F15/'السكان ح 2'!C12</f>
        <v>3.5276335819862748E-3</v>
      </c>
      <c r="M15" s="73">
        <f>G15/'السكان ح 2'!D12</f>
        <v>3.1866022987931471E-3</v>
      </c>
      <c r="N15" s="66" t="s">
        <v>94</v>
      </c>
    </row>
    <row r="16" spans="1:14" ht="16.5" thickBot="1">
      <c r="A16" s="63" t="s">
        <v>27</v>
      </c>
      <c r="B16" s="69">
        <v>215000</v>
      </c>
      <c r="C16" s="68">
        <f t="shared" si="0"/>
        <v>215000</v>
      </c>
      <c r="D16" s="68">
        <f t="shared" si="1"/>
        <v>215000</v>
      </c>
      <c r="E16" s="68">
        <f>'استخدام الاراضي ج5'!X13</f>
        <v>3637.37</v>
      </c>
      <c r="F16" s="68">
        <f>'استخدام الاراضي ج5'!Y13</f>
        <v>3637</v>
      </c>
      <c r="G16" s="68">
        <f>'استخدام الاراضي ج5'!Z13</f>
        <v>3511.3</v>
      </c>
      <c r="H16" s="73">
        <f>B16/'السكان ح 2'!B13</f>
        <v>6.1756993354746443</v>
      </c>
      <c r="I16" s="73">
        <f>C16/'السكان ح 2'!C13</f>
        <v>5.980462635237731</v>
      </c>
      <c r="J16" s="73">
        <f>D16/'السكان ح 2'!D13</f>
        <v>5.9051625402855681</v>
      </c>
      <c r="K16" s="73">
        <f>E16/'السكان ح 2'!B13</f>
        <v>0.10448048135756004</v>
      </c>
      <c r="L16" s="73">
        <f>F16/'السكان ح 2'!C13</f>
        <v>0.10116717490399828</v>
      </c>
      <c r="M16" s="73">
        <f>G16/'السكان ح 2'!D13</f>
        <v>9.6440917338161472E-2</v>
      </c>
      <c r="N16" s="66" t="s">
        <v>30</v>
      </c>
    </row>
    <row r="17" spans="1:17" ht="16.5" thickBot="1">
      <c r="A17" s="63" t="s">
        <v>31</v>
      </c>
      <c r="B17" s="69">
        <v>188606.8</v>
      </c>
      <c r="C17" s="68">
        <f t="shared" si="0"/>
        <v>188606.8</v>
      </c>
      <c r="D17" s="68">
        <f t="shared" si="1"/>
        <v>188606.8</v>
      </c>
      <c r="E17" s="68">
        <f>'استخدام الاراضي ج5'!X14</f>
        <v>32424.94</v>
      </c>
      <c r="F17" s="68">
        <f>'استخدام الاراضي ج5'!Y14</f>
        <v>27180.84</v>
      </c>
      <c r="G17" s="68">
        <f>'استخدام الاراضي ج5'!Z14</f>
        <v>27180.84</v>
      </c>
      <c r="H17" s="73">
        <f>B17/'السكان ح 2'!B14</f>
        <v>4.3012538866106285</v>
      </c>
      <c r="I17" s="73">
        <f>C17/'السكان ح 2'!C14</f>
        <v>4.1309320706950023</v>
      </c>
      <c r="J17" s="73">
        <f>D17/'السكان ح 2'!D14</f>
        <v>4.0236800607856722</v>
      </c>
      <c r="K17" s="73">
        <f>E17/'السكان ح 2'!B14</f>
        <v>0.73946379026692799</v>
      </c>
      <c r="L17" s="73">
        <f>F17/'السكان ح 2'!C14</f>
        <v>0.59532426012439399</v>
      </c>
      <c r="M17" s="73">
        <f>G17/'السكان ح 2'!D14</f>
        <v>0.57986776692783948</v>
      </c>
      <c r="N17" s="66" t="s">
        <v>34</v>
      </c>
    </row>
    <row r="18" spans="1:17" ht="16.5" thickBot="1">
      <c r="A18" s="63" t="s">
        <v>35</v>
      </c>
      <c r="B18" s="69">
        <v>18517.971000000001</v>
      </c>
      <c r="C18" s="68">
        <f t="shared" si="0"/>
        <v>18517.971000000001</v>
      </c>
      <c r="D18" s="68">
        <f t="shared" si="1"/>
        <v>18517.971000000001</v>
      </c>
      <c r="E18" s="68">
        <f>'استخدام الاراضي ج5'!X15</f>
        <v>5726.6170000000002</v>
      </c>
      <c r="F18" s="68">
        <f>'استخدام الاراضي ج5'!Y15</f>
        <v>5726.6170000000002</v>
      </c>
      <c r="G18" s="68">
        <f>'استخدام الاراضي ج5'!Z15</f>
        <v>5442</v>
      </c>
      <c r="H18" s="73">
        <f>B18/'السكان ح 2'!B15</f>
        <v>1.0581299857411077</v>
      </c>
      <c r="I18" s="73">
        <f>C18/'السكان ح 2'!C15</f>
        <v>0.86839487427692474</v>
      </c>
      <c r="J18" s="73">
        <f>D18/'السكان ح 2'!D15</f>
        <v>0.83696102132003136</v>
      </c>
      <c r="K18" s="73">
        <f>E18/'السكان ح 2'!B15</f>
        <v>0.3272229535598033</v>
      </c>
      <c r="L18" s="73">
        <f>F18/'السكان ح 2'!C15</f>
        <v>0.2685480417777466</v>
      </c>
      <c r="M18" s="73">
        <f>G18/'السكان ح 2'!D15</f>
        <v>0.24596333356519512</v>
      </c>
      <c r="N18" s="66" t="s">
        <v>164</v>
      </c>
    </row>
    <row r="19" spans="1:17" ht="16.5" thickBot="1">
      <c r="A19" s="63" t="s">
        <v>76</v>
      </c>
      <c r="B19" s="69">
        <v>63766</v>
      </c>
      <c r="C19" s="68">
        <f t="shared" si="0"/>
        <v>63766</v>
      </c>
      <c r="D19" s="68">
        <f t="shared" si="1"/>
        <v>63766</v>
      </c>
      <c r="E19" s="68">
        <f>'استخدام الاراضي ج5'!X16</f>
        <v>1128</v>
      </c>
      <c r="F19" s="68">
        <f>'استخدام الاراضي ج5'!Y16</f>
        <v>1129</v>
      </c>
      <c r="G19" s="68">
        <f>'استخدام الاراضي ج5'!Z16</f>
        <v>1890.2075</v>
      </c>
      <c r="H19" s="73">
        <f>B19/'السكان ح 2'!B16</f>
        <v>4.0121505884709849</v>
      </c>
      <c r="I19" s="73">
        <f>C19/'السكان ح 2'!C16</f>
        <v>3.7365267552273789</v>
      </c>
      <c r="J19" s="73">
        <f>D19/'السكان ح 2'!D16</f>
        <v>3.6235806302379925</v>
      </c>
      <c r="K19" s="73">
        <f>E19/'السكان ح 2'!B16</f>
        <v>7.0973651535226778E-2</v>
      </c>
      <c r="L19" s="73">
        <f>F19/'السكان ح 2'!C16</f>
        <v>6.6156552185360706E-2</v>
      </c>
      <c r="M19" s="73">
        <f>G19/'السكان ح 2'!D16</f>
        <v>0.10741334385300286</v>
      </c>
      <c r="N19" s="66" t="s">
        <v>103</v>
      </c>
    </row>
    <row r="20" spans="1:17" ht="16.5" thickBot="1">
      <c r="A20" s="63" t="s">
        <v>42</v>
      </c>
      <c r="B20" s="69">
        <v>43707.199999999997</v>
      </c>
      <c r="C20" s="68">
        <f t="shared" si="0"/>
        <v>43707.199999999997</v>
      </c>
      <c r="D20" s="68">
        <f t="shared" si="1"/>
        <v>43707.199999999997</v>
      </c>
      <c r="E20" s="68">
        <f>'استخدام الاراضي ج5'!X17</f>
        <v>3971</v>
      </c>
      <c r="F20" s="68">
        <f>'استخدام الاراضي ج5'!Y17</f>
        <v>5439</v>
      </c>
      <c r="G20" s="68">
        <f>'استخدام الاراضي ج5'!Z17</f>
        <v>4659</v>
      </c>
      <c r="H20" s="73">
        <f>B20/'السكان ح 2'!B17</f>
        <v>1.0866357786425618</v>
      </c>
      <c r="I20" s="73">
        <f>C20/'السكان ح 2'!C17</f>
        <v>1.0039879089232977</v>
      </c>
      <c r="J20" s="73">
        <f>D20/'السكان ح 2'!D17</f>
        <v>0.98226987061928661</v>
      </c>
      <c r="K20" s="73">
        <f>E20/'السكان ح 2'!B17</f>
        <v>9.8725854710199082E-2</v>
      </c>
      <c r="L20" s="73">
        <f>F20/'السكان ح 2'!C17</f>
        <v>0.12493800189977433</v>
      </c>
      <c r="M20" s="73">
        <f>G20/'السكان ح 2'!D17</f>
        <v>0.10470575390817204</v>
      </c>
      <c r="N20" s="66" t="s">
        <v>44</v>
      </c>
    </row>
    <row r="21" spans="1:17" ht="16.5" thickBot="1">
      <c r="A21" s="63" t="s">
        <v>45</v>
      </c>
      <c r="B21" s="69">
        <v>30950</v>
      </c>
      <c r="C21" s="68">
        <f t="shared" si="0"/>
        <v>30950</v>
      </c>
      <c r="D21" s="68">
        <f t="shared" si="1"/>
        <v>30950</v>
      </c>
      <c r="E21" s="68">
        <f>'استخدام الاراضي ج5'!X18</f>
        <v>107.93</v>
      </c>
      <c r="F21" s="68">
        <f>'استخدام الاراضي ج5'!Y18</f>
        <v>116.22</v>
      </c>
      <c r="G21" s="68">
        <f>'استخدام الاراضي ج5'!Z18</f>
        <v>115.97999999999999</v>
      </c>
      <c r="H21" s="73">
        <f>B21/'السكان ح 2'!B18</f>
        <v>6.9069404150859182</v>
      </c>
      <c r="I21" s="73">
        <f>C21/'السكان ح 2'!C18</f>
        <v>6.8367572343715484</v>
      </c>
      <c r="J21" s="73">
        <f>D21/'السكان ح 2'!D18</f>
        <v>6.2728009728415079</v>
      </c>
      <c r="K21" s="73">
        <f>E21/'السكان ح 2'!B18</f>
        <v>2.4086141486275386E-2</v>
      </c>
      <c r="L21" s="73">
        <f>F21/'السكان ح 2'!C18</f>
        <v>2.5672630881378396E-2</v>
      </c>
      <c r="M21" s="73">
        <f>G21/'السكان ح 2'!D18</f>
        <v>2.3506282934738547E-2</v>
      </c>
      <c r="N21" s="66" t="s">
        <v>47</v>
      </c>
    </row>
    <row r="22" spans="1:17" ht="16.5" thickBot="1">
      <c r="A22" s="63" t="s">
        <v>48</v>
      </c>
      <c r="B22" s="69">
        <v>620.70000000000005</v>
      </c>
      <c r="C22" s="68">
        <f t="shared" si="0"/>
        <v>620.70000000000005</v>
      </c>
      <c r="D22" s="68">
        <f t="shared" si="1"/>
        <v>620.70000000000005</v>
      </c>
      <c r="E22" s="68">
        <f>'استخدام الاراضي ج5'!X19</f>
        <v>130.86359999999999</v>
      </c>
      <c r="F22" s="68">
        <f>'استخدام الاراضي ج5'!Y19</f>
        <v>113.2</v>
      </c>
      <c r="G22" s="68">
        <f>'استخدام الاراضي ج5'!Z19</f>
        <v>112.69999999999999</v>
      </c>
      <c r="H22" s="73">
        <f>B22/'السكان ح 2'!B19</f>
        <v>0.12167214815343355</v>
      </c>
      <c r="I22" s="73">
        <f>C22/'السكان ح 2'!C19</f>
        <v>0.12091420253898398</v>
      </c>
      <c r="J22" s="73">
        <f>D22/'السكان ح 2'!D19</f>
        <v>0.11822695003039958</v>
      </c>
      <c r="K22" s="73">
        <f>E22/'السكان ح 2'!B19</f>
        <v>2.5652417153361792E-2</v>
      </c>
      <c r="L22" s="73">
        <f>F22/'السكان ح 2'!C19</f>
        <v>2.2051696032564825E-2</v>
      </c>
      <c r="M22" s="73">
        <f>G22/'السكان ح 2'!D19</f>
        <v>2.1466372270704095E-2</v>
      </c>
      <c r="N22" s="66" t="s">
        <v>50</v>
      </c>
    </row>
    <row r="23" spans="1:17" ht="16.5" thickBot="1">
      <c r="A23" s="63" t="s">
        <v>51</v>
      </c>
      <c r="B23" s="69">
        <v>1158.5999999999999</v>
      </c>
      <c r="C23" s="68">
        <f t="shared" si="0"/>
        <v>1158.5999999999999</v>
      </c>
      <c r="D23" s="68">
        <f t="shared" si="1"/>
        <v>1158.5999999999999</v>
      </c>
      <c r="E23" s="68">
        <f>'استخدام الاراضي ج5'!X20</f>
        <v>24</v>
      </c>
      <c r="F23" s="68">
        <f>'استخدام الاراضي ج5'!Y20</f>
        <v>24</v>
      </c>
      <c r="G23" s="68">
        <f>'استخدام الاراضي ج5'!Z20</f>
        <v>24</v>
      </c>
      <c r="H23" s="73">
        <f>B23/'السكان ح 2'!B20</f>
        <v>0.41437768240343342</v>
      </c>
      <c r="I23" s="73">
        <f>C23/'السكان ح 2'!C20</f>
        <v>0.43362644724604532</v>
      </c>
      <c r="J23" s="73">
        <f>D23/'السكان ح 2'!D20</f>
        <v>0.42988777502465564</v>
      </c>
      <c r="K23" s="73">
        <f>E23/'السكان ح 2'!B20</f>
        <v>8.5836909871244635E-3</v>
      </c>
      <c r="L23" s="73">
        <f>F23/'السكان ح 2'!C20</f>
        <v>8.9824225219274027E-3</v>
      </c>
      <c r="M23" s="73">
        <f>G23/'السكان ح 2'!D20</f>
        <v>8.9049772143895527E-3</v>
      </c>
      <c r="N23" s="66" t="s">
        <v>53</v>
      </c>
    </row>
    <row r="24" spans="1:17" ht="16.5" thickBot="1">
      <c r="A24" s="63" t="s">
        <v>54</v>
      </c>
      <c r="B24" s="69">
        <v>1781.8</v>
      </c>
      <c r="C24" s="68">
        <f t="shared" si="0"/>
        <v>1781.8</v>
      </c>
      <c r="D24" s="68">
        <f t="shared" si="1"/>
        <v>1781.8</v>
      </c>
      <c r="E24" s="68">
        <f>'استخدام الاراضي ج5'!X21</f>
        <v>14</v>
      </c>
      <c r="F24" s="68">
        <f>'استخدام الاراضي ج5'!Y21</f>
        <v>14</v>
      </c>
      <c r="G24" s="68">
        <f>'استخدام الاراضي ج5'!Z21</f>
        <v>13.124500000000001</v>
      </c>
      <c r="H24" s="73">
        <f>B24/'السكان ح 2'!B21</f>
        <v>0.39914874551971324</v>
      </c>
      <c r="I24" s="73">
        <f>C24/'السكان ح 2'!C21</f>
        <v>0.41093173431734314</v>
      </c>
      <c r="J24" s="73">
        <f>D24/'السكان ح 2'!D21</f>
        <v>0.41739353688901032</v>
      </c>
      <c r="K24" s="73">
        <f>E24/'السكان ح 2'!B21</f>
        <v>3.1362007168458782E-3</v>
      </c>
      <c r="L24" s="73">
        <f>F24/'السكان ح 2'!C21</f>
        <v>3.2287822878228783E-3</v>
      </c>
      <c r="M24" s="73">
        <f>G24/'السكان ح 2'!D21</f>
        <v>3.0744648529014572E-3</v>
      </c>
      <c r="N24" s="66" t="s">
        <v>56</v>
      </c>
    </row>
    <row r="25" spans="1:17" ht="16.5" thickBot="1">
      <c r="A25" s="63" t="s">
        <v>57</v>
      </c>
      <c r="B25" s="69">
        <v>1050</v>
      </c>
      <c r="C25" s="68">
        <f t="shared" si="0"/>
        <v>1050</v>
      </c>
      <c r="D25" s="68">
        <f t="shared" si="1"/>
        <v>1050</v>
      </c>
      <c r="E25" s="68">
        <f>'استخدام الاراضي ج5'!X22</f>
        <v>277.3</v>
      </c>
      <c r="F25" s="68">
        <f>'استخدام الاراضي ج5'!Y22</f>
        <v>279.3</v>
      </c>
      <c r="G25" s="68">
        <f>'استخدام الاراضي ج5'!Z22</f>
        <v>279.3</v>
      </c>
      <c r="H25" s="73">
        <f>B25/'السكان ح 2'!B22</f>
        <v>0.15383612350550038</v>
      </c>
      <c r="I25" s="73">
        <f>C25/'السكان ح 2'!C22</f>
        <v>0.18774705500863545</v>
      </c>
      <c r="J25" s="73">
        <f>D25/'السكان ح 2'!D22</f>
        <v>0.1912659235712299</v>
      </c>
      <c r="K25" s="73">
        <f>E25/'السكان ح 2'!B22</f>
        <v>4.0627387664833578E-2</v>
      </c>
      <c r="L25" s="73">
        <f>F25/'السكان ح 2'!C22</f>
        <v>4.9940716632297037E-2</v>
      </c>
      <c r="M25" s="73">
        <f>G25/'السكان ح 2'!D22</f>
        <v>5.087673566994716E-2</v>
      </c>
      <c r="N25" s="66" t="s">
        <v>59</v>
      </c>
    </row>
    <row r="26" spans="1:17" ht="16.5" thickBot="1">
      <c r="A26" s="63" t="s">
        <v>92</v>
      </c>
      <c r="B26" s="69">
        <v>175954</v>
      </c>
      <c r="C26" s="68">
        <f t="shared" si="0"/>
        <v>175954</v>
      </c>
      <c r="D26" s="68">
        <f t="shared" si="1"/>
        <v>175954</v>
      </c>
      <c r="E26" s="68">
        <f>'استخدام الاراضي ج5'!X23</f>
        <v>2050</v>
      </c>
      <c r="F26" s="68">
        <f>'استخدام الاراضي ج5'!Y23</f>
        <v>2050</v>
      </c>
      <c r="G26" s="68">
        <f>'استخدام الاراضي ج5'!Z23</f>
        <v>1861.7764</v>
      </c>
      <c r="H26" s="73">
        <f>B26/'السكان ح 2'!B23</f>
        <v>25.607120174779357</v>
      </c>
      <c r="I26" s="73">
        <f>C26/'السكان ح 2'!C23</f>
        <v>26.124241066848477</v>
      </c>
      <c r="J26" s="73">
        <f>D26/'السكان ح 2'!D23</f>
        <v>25.828712919685024</v>
      </c>
      <c r="K26" s="73">
        <f>E26/'السكان ح 2'!B23</f>
        <v>0.29834272797604872</v>
      </c>
      <c r="L26" s="73">
        <f>F26/'السكان ح 2'!C23</f>
        <v>0.30436758577264156</v>
      </c>
      <c r="M26" s="73">
        <f>G26/'السكان ح 2'!D23</f>
        <v>0.27329465744594994</v>
      </c>
      <c r="N26" s="66" t="s">
        <v>62</v>
      </c>
    </row>
    <row r="27" spans="1:17" ht="16.5" thickBot="1">
      <c r="A27" s="63" t="s">
        <v>93</v>
      </c>
      <c r="B27" s="69">
        <v>100200</v>
      </c>
      <c r="C27" s="68">
        <f t="shared" si="0"/>
        <v>100200</v>
      </c>
      <c r="D27" s="68">
        <f t="shared" si="1"/>
        <v>100200</v>
      </c>
      <c r="E27" s="68">
        <f>'استخدام الاراضي ج5'!X24</f>
        <v>3971</v>
      </c>
      <c r="F27" s="68">
        <f>'استخدام الاراضي ج5'!Y24</f>
        <v>4032</v>
      </c>
      <c r="G27" s="68">
        <f>'استخدام الاراضي ج5'!Z24</f>
        <v>4059</v>
      </c>
      <c r="H27" s="73">
        <f>B27/'السكان ح 2'!B24</f>
        <v>0.98622047244094491</v>
      </c>
      <c r="I27" s="73">
        <f>C27/'السكان ح 2'!C24</f>
        <v>0.98177542621987068</v>
      </c>
      <c r="J27" s="73">
        <f>D27/'السكان ح 2'!D24</f>
        <v>0.96713479079195019</v>
      </c>
      <c r="K27" s="73">
        <f>E27/'السكان ح 2'!B24</f>
        <v>3.9084645669291339E-2</v>
      </c>
      <c r="L27" s="73">
        <f>F27/'السكان ح 2'!C24</f>
        <v>3.9506172839506172E-2</v>
      </c>
      <c r="M27" s="73">
        <f>G27/'السكان ح 2'!D24</f>
        <v>3.9177645866512234E-2</v>
      </c>
      <c r="N27" s="66" t="s">
        <v>65</v>
      </c>
    </row>
    <row r="28" spans="1:17" ht="16.5" thickBot="1">
      <c r="A28" s="63" t="s">
        <v>66</v>
      </c>
      <c r="B28" s="69">
        <v>71085</v>
      </c>
      <c r="C28" s="68">
        <f t="shared" si="0"/>
        <v>71085</v>
      </c>
      <c r="D28" s="68">
        <f t="shared" si="1"/>
        <v>71085</v>
      </c>
      <c r="E28" s="68">
        <f>'استخدام الاراضي ج5'!X25</f>
        <v>7500</v>
      </c>
      <c r="F28" s="68">
        <f>'استخدام الاراضي ج5'!Y25</f>
        <v>7466</v>
      </c>
      <c r="G28" s="68">
        <f>'استخدام الاراضي ج5'!Z25</f>
        <v>8825</v>
      </c>
      <c r="H28" s="73">
        <f>B28/'السكان ح 2'!B25</f>
        <v>1.9490828329357572</v>
      </c>
      <c r="I28" s="73">
        <f>C28/'السكان ح 2'!C25</f>
        <v>1.9385055904008726</v>
      </c>
      <c r="J28" s="73">
        <f>D28/'السكان ح 2'!D25</f>
        <v>1.8977269217278214</v>
      </c>
      <c r="K28" s="73">
        <f>E28/'السكان ح 2'!B25</f>
        <v>0.20564283951632803</v>
      </c>
      <c r="L28" s="73">
        <f>F28/'السكان ح 2'!C25</f>
        <v>0.20359967275702209</v>
      </c>
      <c r="M28" s="73">
        <f>G28/'السكان ح 2'!D25</f>
        <v>0.23559738459939542</v>
      </c>
      <c r="N28" s="66" t="s">
        <v>68</v>
      </c>
      <c r="P28" s="61"/>
      <c r="Q28" s="62"/>
    </row>
    <row r="29" spans="1:17" ht="16.5" thickBot="1">
      <c r="A29" s="63" t="s">
        <v>69</v>
      </c>
      <c r="B29" s="69">
        <v>103070</v>
      </c>
      <c r="C29" s="68">
        <f t="shared" si="0"/>
        <v>103070</v>
      </c>
      <c r="D29" s="68">
        <f t="shared" si="1"/>
        <v>103070</v>
      </c>
      <c r="E29" s="68">
        <f>'استخدام الاراضي ج5'!X26</f>
        <v>460</v>
      </c>
      <c r="F29" s="68">
        <f>'استخدام الاراضي ج5'!Y26</f>
        <v>460</v>
      </c>
      <c r="G29" s="68">
        <f>'استخدام الاراضي ج5'!Z26</f>
        <v>761.17570000000001</v>
      </c>
      <c r="H29" s="73">
        <f>B29/'السكان ح 2'!B26</f>
        <v>22.167221761256418</v>
      </c>
      <c r="I29" s="73">
        <f>C29/'السكان ح 2'!C26</f>
        <v>22.333820298879257</v>
      </c>
      <c r="J29" s="73">
        <f>D29/'السكان ح 2'!D26</f>
        <v>21.762452495587649</v>
      </c>
      <c r="K29" s="73">
        <f>E29/'السكان ح 2'!B26</f>
        <v>9.8932007472377528E-2</v>
      </c>
      <c r="L29" s="73">
        <f>F29/'السكان ح 2'!C26</f>
        <v>9.9675534466716384E-2</v>
      </c>
      <c r="M29" s="73">
        <f>G29/'السكان ح 2'!D26</f>
        <v>0.16071650346410862</v>
      </c>
      <c r="N29" s="66" t="s">
        <v>72</v>
      </c>
    </row>
    <row r="30" spans="1:17" ht="16.5" thickBot="1">
      <c r="A30" s="64" t="s">
        <v>77</v>
      </c>
      <c r="B30" s="70">
        <v>52800</v>
      </c>
      <c r="C30" s="68">
        <f t="shared" si="0"/>
        <v>52800</v>
      </c>
      <c r="D30" s="68">
        <f t="shared" si="1"/>
        <v>52800</v>
      </c>
      <c r="E30" s="68">
        <f>'استخدام الاراضي ج5'!X27</f>
        <v>1452</v>
      </c>
      <c r="F30" s="68">
        <f>'استخدام الاراضي ج5'!Y27</f>
        <v>1452</v>
      </c>
      <c r="G30" s="68">
        <f>'استخدام الاراضي ج5'!Z27</f>
        <v>1102</v>
      </c>
      <c r="H30" s="73">
        <f>B30/'السكان ح 2'!B27</f>
        <v>1.770269688517025</v>
      </c>
      <c r="I30" s="73">
        <f>C30/'السكان ح 2'!C27</f>
        <v>1.6008906288198332</v>
      </c>
      <c r="J30" s="73">
        <f>D30/'السكان ح 2'!D27</f>
        <v>1.5669230148762128</v>
      </c>
      <c r="K30" s="73">
        <f>E30/'السكان ح 2'!B27</f>
        <v>4.8682416434218188E-2</v>
      </c>
      <c r="L30" s="73">
        <f>F30/'السكان ح 2'!C27</f>
        <v>4.4024492292545417E-2</v>
      </c>
      <c r="M30" s="73">
        <f>G30/'السكان ح 2'!D27</f>
        <v>3.2703582621090653E-2</v>
      </c>
      <c r="N30" s="67" t="s">
        <v>78</v>
      </c>
    </row>
    <row r="31" spans="1:17" ht="16.5" thickBot="1">
      <c r="A31" s="55" t="s">
        <v>144</v>
      </c>
      <c r="B31" s="71">
        <f>SUM(B9:B30)</f>
        <v>1342718.6709999999</v>
      </c>
      <c r="C31" s="71">
        <f t="shared" si="0"/>
        <v>1342718.6709999999</v>
      </c>
      <c r="D31" s="71">
        <f t="shared" si="1"/>
        <v>1342718.6709999999</v>
      </c>
      <c r="E31" s="74">
        <f>'استخدام الاراضي ج5'!X28</f>
        <v>67481.791599999997</v>
      </c>
      <c r="F31" s="74">
        <f>'استخدام الاراضي ج5'!Y28</f>
        <v>67107.809500000003</v>
      </c>
      <c r="G31" s="74">
        <f>'استخدام الاراضي ج5'!Z28</f>
        <v>70614.911899999992</v>
      </c>
      <c r="H31" s="74">
        <f>B31/'السكان ح 2'!B28</f>
        <v>3.063818728211539</v>
      </c>
      <c r="I31" s="74">
        <f>C31/'السكان ح 2'!C28</f>
        <v>2.9896823748566517</v>
      </c>
      <c r="J31" s="74">
        <f>D31/'السكان ح 2'!D28</f>
        <v>2.932467821314201</v>
      </c>
      <c r="K31" s="74">
        <f>E31/'السكان ح 2'!B28</f>
        <v>0.1539801161499959</v>
      </c>
      <c r="L31" s="74">
        <f>F31/'السكان ح 2'!C28</f>
        <v>0.14942149804766347</v>
      </c>
      <c r="M31" s="74">
        <f>G31/'السكان ح 2'!D28</f>
        <v>0.15422140268405282</v>
      </c>
      <c r="N31" s="75" t="s">
        <v>139</v>
      </c>
    </row>
    <row r="32" spans="1:17" ht="16.5" thickBot="1">
      <c r="A32" s="55" t="s">
        <v>132</v>
      </c>
      <c r="B32" s="72">
        <v>14894000</v>
      </c>
      <c r="C32" s="72">
        <f t="shared" si="0"/>
        <v>14894000</v>
      </c>
      <c r="D32" s="72">
        <f t="shared" si="1"/>
        <v>14894000</v>
      </c>
      <c r="E32" s="74">
        <f>'استخدام الاراضي ج5'!X29</f>
        <v>1575908.5436</v>
      </c>
      <c r="F32" s="74">
        <f>'استخدام الاراضي ج5'!Y29</f>
        <v>1579878.1365</v>
      </c>
      <c r="G32" s="74">
        <f>'استخدام الاراضي ج5'!Z29</f>
        <v>1439270.8184</v>
      </c>
      <c r="H32" s="74">
        <f>B32/'السكان ح 2'!B29</f>
        <v>1.9107613292797809</v>
      </c>
      <c r="I32" s="74">
        <f>C32/'السكان ح 2'!C29</f>
        <v>1.8831007978672289</v>
      </c>
      <c r="J32" s="74">
        <f>D32/'السكان ح 2'!D29</f>
        <v>1.8675615815456765</v>
      </c>
      <c r="K32" s="74">
        <f>E32/'السكان ح 2'!B29</f>
        <v>0.20217437247163283</v>
      </c>
      <c r="L32" s="74">
        <f>F32/'السكان ح 2'!C29</f>
        <v>0.19974954876971537</v>
      </c>
      <c r="M32" s="74">
        <f>G32/'السكان ح 2'!D29</f>
        <v>0.18047045024060993</v>
      </c>
      <c r="N32" s="75" t="s">
        <v>135</v>
      </c>
    </row>
    <row r="33" spans="1:14">
      <c r="A33" s="31" t="s">
        <v>90</v>
      </c>
      <c r="B33" s="60"/>
      <c r="E33" s="60"/>
      <c r="F33" s="60"/>
      <c r="G33" s="60"/>
      <c r="H33" s="60"/>
      <c r="I33" s="60"/>
      <c r="J33" s="60"/>
      <c r="K33" s="60"/>
      <c r="L33" s="60"/>
      <c r="M33" s="60"/>
      <c r="N33" s="32" t="s">
        <v>91</v>
      </c>
    </row>
  </sheetData>
  <mergeCells count="13">
    <mergeCell ref="N4:N8"/>
    <mergeCell ref="E4:G4"/>
    <mergeCell ref="E5:G6"/>
    <mergeCell ref="B5:D7"/>
    <mergeCell ref="B4:D4"/>
    <mergeCell ref="H6:J6"/>
    <mergeCell ref="H7:J7"/>
    <mergeCell ref="H4:M4"/>
    <mergeCell ref="A4:A8"/>
    <mergeCell ref="A3:B3"/>
    <mergeCell ref="K6:M6"/>
    <mergeCell ref="K7:M7"/>
    <mergeCell ref="H5:M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6"/>
  <sheetViews>
    <sheetView rightToLeft="1" zoomScale="90" zoomScaleNormal="90" workbookViewId="0">
      <pane xSplit="7" ySplit="12" topLeftCell="AF13" activePane="bottomRight" state="frozen"/>
      <selection pane="topRight" activeCell="H1" sqref="H1"/>
      <selection pane="bottomLeft" activeCell="A13" sqref="A13"/>
      <selection pane="bottomRight" activeCell="AG32" sqref="AG32"/>
    </sheetView>
  </sheetViews>
  <sheetFormatPr defaultColWidth="9.140625" defaultRowHeight="15"/>
  <cols>
    <col min="1" max="1" width="11" style="21" customWidth="1"/>
    <col min="2" max="2" width="9.42578125" style="21" customWidth="1"/>
    <col min="3" max="4" width="10.28515625" style="21" customWidth="1"/>
    <col min="5" max="5" width="11" style="21" customWidth="1"/>
    <col min="6" max="7" width="10.7109375" style="21" customWidth="1"/>
    <col min="8" max="8" width="9.42578125" style="21" customWidth="1"/>
    <col min="9" max="9" width="9.5703125" style="21" customWidth="1"/>
    <col min="10" max="10" width="10.5703125" style="21" customWidth="1"/>
    <col min="11" max="11" width="14.28515625" style="21" customWidth="1"/>
    <col min="12" max="12" width="12" style="21" customWidth="1"/>
    <col min="13" max="13" width="14.7109375" style="21" customWidth="1"/>
    <col min="14" max="15" width="10" style="21" customWidth="1"/>
    <col min="16" max="17" width="11.5703125" style="21" customWidth="1"/>
    <col min="18" max="19" width="12.140625" style="21" customWidth="1"/>
    <col min="20" max="20" width="11.7109375" style="21" customWidth="1"/>
    <col min="21" max="21" width="12.140625" style="21" customWidth="1"/>
    <col min="22" max="22" width="14" style="21" customWidth="1"/>
    <col min="23" max="23" width="14.28515625" style="21" customWidth="1"/>
    <col min="24" max="26" width="13.85546875" style="21" customWidth="1"/>
    <col min="27" max="27" width="18.140625" style="21" customWidth="1"/>
    <col min="28" max="30" width="16.7109375" style="21" customWidth="1"/>
    <col min="31" max="31" width="11.5703125" style="21" customWidth="1"/>
    <col min="32" max="34" width="13.5703125" style="21" customWidth="1"/>
    <col min="35" max="35" width="17.5703125" style="21" customWidth="1"/>
    <col min="36" max="16384" width="9.140625" style="21"/>
  </cols>
  <sheetData>
    <row r="1" spans="1:38" ht="15.75">
      <c r="A1" s="49" t="s">
        <v>197</v>
      </c>
      <c r="B1" s="49"/>
      <c r="C1" s="49"/>
      <c r="D1" s="49"/>
      <c r="AI1" s="21" t="s">
        <v>206</v>
      </c>
    </row>
    <row r="2" spans="1:38" ht="16.5" thickBot="1">
      <c r="A2" s="271" t="s">
        <v>95</v>
      </c>
      <c r="B2" s="271"/>
      <c r="C2" s="7"/>
      <c r="D2" s="139"/>
      <c r="W2" s="62"/>
      <c r="AI2" s="21" t="s">
        <v>96</v>
      </c>
    </row>
    <row r="3" spans="1:38" ht="15.75" thickBot="1">
      <c r="A3" s="254" t="s">
        <v>0</v>
      </c>
      <c r="B3" s="263" t="s">
        <v>125</v>
      </c>
      <c r="C3" s="264"/>
      <c r="D3" s="264"/>
      <c r="E3" s="264"/>
      <c r="F3" s="264"/>
      <c r="G3" s="272"/>
      <c r="H3" s="257" t="s">
        <v>124</v>
      </c>
      <c r="I3" s="258"/>
      <c r="J3" s="258"/>
      <c r="K3" s="258"/>
      <c r="L3" s="258"/>
      <c r="M3" s="259"/>
      <c r="N3" s="257" t="s">
        <v>97</v>
      </c>
      <c r="O3" s="258"/>
      <c r="P3" s="259"/>
      <c r="Q3" s="257" t="s">
        <v>126</v>
      </c>
      <c r="R3" s="258"/>
      <c r="S3" s="259"/>
      <c r="T3" s="257" t="s">
        <v>127</v>
      </c>
      <c r="U3" s="258"/>
      <c r="V3" s="259"/>
      <c r="W3" s="257" t="s">
        <v>128</v>
      </c>
      <c r="X3" s="258"/>
      <c r="Y3" s="258"/>
      <c r="Z3" s="259"/>
      <c r="AA3" s="257" t="s">
        <v>129</v>
      </c>
      <c r="AB3" s="258"/>
      <c r="AC3" s="258"/>
      <c r="AD3" s="259"/>
      <c r="AE3" s="263" t="s">
        <v>130</v>
      </c>
      <c r="AF3" s="264"/>
      <c r="AG3" s="264"/>
      <c r="AH3" s="264"/>
      <c r="AI3" s="254" t="s">
        <v>3</v>
      </c>
    </row>
    <row r="4" spans="1:38" ht="15.75" thickBot="1">
      <c r="A4" s="255"/>
      <c r="B4" s="273" t="s">
        <v>122</v>
      </c>
      <c r="C4" s="274"/>
      <c r="D4" s="275"/>
      <c r="E4" s="273" t="s">
        <v>123</v>
      </c>
      <c r="F4" s="274"/>
      <c r="G4" s="275"/>
      <c r="H4" s="263" t="s">
        <v>122</v>
      </c>
      <c r="I4" s="264"/>
      <c r="J4" s="272"/>
      <c r="K4" s="276" t="s">
        <v>123</v>
      </c>
      <c r="L4" s="277"/>
      <c r="M4" s="278"/>
      <c r="N4" s="260" t="s">
        <v>151</v>
      </c>
      <c r="O4" s="261"/>
      <c r="P4" s="262"/>
      <c r="Q4" s="260" t="s">
        <v>99</v>
      </c>
      <c r="R4" s="261"/>
      <c r="S4" s="262"/>
      <c r="T4" s="260" t="s">
        <v>109</v>
      </c>
      <c r="U4" s="261"/>
      <c r="V4" s="262"/>
      <c r="W4" s="260" t="s">
        <v>100</v>
      </c>
      <c r="X4" s="261"/>
      <c r="Y4" s="261"/>
      <c r="Z4" s="262"/>
      <c r="AA4" s="268" t="s">
        <v>98</v>
      </c>
      <c r="AB4" s="269"/>
      <c r="AC4" s="269"/>
      <c r="AD4" s="270"/>
      <c r="AE4" s="265" t="s">
        <v>192</v>
      </c>
      <c r="AF4" s="266"/>
      <c r="AG4" s="266"/>
      <c r="AH4" s="267"/>
      <c r="AI4" s="255"/>
    </row>
    <row r="5" spans="1:38" ht="15.75" thickBot="1">
      <c r="A5" s="256"/>
      <c r="B5" s="77">
        <v>2020</v>
      </c>
      <c r="C5" s="77">
        <v>2021</v>
      </c>
      <c r="D5" s="77">
        <v>2022</v>
      </c>
      <c r="E5" s="77">
        <v>2020</v>
      </c>
      <c r="F5" s="77">
        <v>2021</v>
      </c>
      <c r="G5" s="77">
        <v>2022</v>
      </c>
      <c r="H5" s="77">
        <v>2020</v>
      </c>
      <c r="I5" s="77">
        <v>2021</v>
      </c>
      <c r="J5" s="77">
        <v>2022</v>
      </c>
      <c r="K5" s="77">
        <v>2020</v>
      </c>
      <c r="L5" s="77">
        <v>2021</v>
      </c>
      <c r="M5" s="77">
        <v>2022</v>
      </c>
      <c r="N5" s="77">
        <v>2020</v>
      </c>
      <c r="O5" s="77">
        <v>2021</v>
      </c>
      <c r="P5" s="77">
        <v>2022</v>
      </c>
      <c r="Q5" s="132">
        <v>2020</v>
      </c>
      <c r="R5" s="132">
        <v>2021</v>
      </c>
      <c r="S5" s="132">
        <v>2022</v>
      </c>
      <c r="T5" s="77">
        <v>2020</v>
      </c>
      <c r="U5" s="77">
        <v>2021</v>
      </c>
      <c r="V5" s="77">
        <v>2022</v>
      </c>
      <c r="W5" s="77">
        <v>2019</v>
      </c>
      <c r="X5" s="77">
        <v>2020</v>
      </c>
      <c r="Y5" s="77">
        <v>2021</v>
      </c>
      <c r="Z5" s="77">
        <v>2022</v>
      </c>
      <c r="AA5" s="140">
        <v>2019</v>
      </c>
      <c r="AB5" s="140">
        <v>2020</v>
      </c>
      <c r="AC5" s="140">
        <v>2021</v>
      </c>
      <c r="AD5" s="140">
        <v>2022</v>
      </c>
      <c r="AE5" s="77">
        <v>2019</v>
      </c>
      <c r="AF5" s="77">
        <v>2020</v>
      </c>
      <c r="AG5" s="77">
        <v>2021</v>
      </c>
      <c r="AH5" s="77">
        <v>2022</v>
      </c>
      <c r="AI5" s="256"/>
    </row>
    <row r="6" spans="1:38" ht="15.75" thickBot="1">
      <c r="A6" s="78" t="s">
        <v>5</v>
      </c>
      <c r="B6" s="142">
        <v>36.6</v>
      </c>
      <c r="C6" s="129">
        <v>36.6</v>
      </c>
      <c r="D6" s="141">
        <v>37</v>
      </c>
      <c r="E6" s="142">
        <v>43.9</v>
      </c>
      <c r="F6" s="142">
        <v>43.7</v>
      </c>
      <c r="G6" s="134">
        <v>45.6</v>
      </c>
      <c r="H6" s="142">
        <v>75.7</v>
      </c>
      <c r="I6" s="142">
        <v>89</v>
      </c>
      <c r="J6" s="142">
        <v>62.7</v>
      </c>
      <c r="K6" s="142">
        <v>36.6</v>
      </c>
      <c r="L6" s="142">
        <v>36</v>
      </c>
      <c r="M6" s="142">
        <v>42</v>
      </c>
      <c r="N6" s="136">
        <v>90.5</v>
      </c>
      <c r="O6" s="136">
        <v>64.2</v>
      </c>
      <c r="P6" s="136">
        <v>64.2</v>
      </c>
      <c r="Q6" s="136">
        <v>107.7</v>
      </c>
      <c r="R6" s="136">
        <v>107.7</v>
      </c>
      <c r="S6" s="136">
        <v>107.7</v>
      </c>
      <c r="T6" s="136">
        <v>742.4</v>
      </c>
      <c r="U6" s="136">
        <v>742</v>
      </c>
      <c r="V6" s="136">
        <v>742</v>
      </c>
      <c r="W6" s="8">
        <v>406.55200000000002</v>
      </c>
      <c r="X6" s="8">
        <v>287</v>
      </c>
      <c r="Y6" s="8">
        <v>281</v>
      </c>
      <c r="Z6" s="8">
        <v>251.5</v>
      </c>
      <c r="AA6" s="8">
        <v>201</v>
      </c>
      <c r="AB6" s="8">
        <v>214.8</v>
      </c>
      <c r="AC6" s="8">
        <v>206</v>
      </c>
      <c r="AD6" s="8">
        <v>199.2</v>
      </c>
      <c r="AE6" s="8">
        <v>886.4</v>
      </c>
      <c r="AF6" s="8">
        <v>886</v>
      </c>
      <c r="AG6" s="8">
        <v>1023</v>
      </c>
      <c r="AH6" s="8">
        <v>922.51</v>
      </c>
      <c r="AI6" s="80" t="s">
        <v>8</v>
      </c>
      <c r="AJ6" s="62"/>
      <c r="AK6" s="62"/>
      <c r="AL6" s="62"/>
    </row>
    <row r="7" spans="1:38" ht="15.75" thickBot="1">
      <c r="A7" s="78" t="s">
        <v>9</v>
      </c>
      <c r="B7" s="206" t="s">
        <v>101</v>
      </c>
      <c r="C7" s="141" t="s">
        <v>101</v>
      </c>
      <c r="D7" s="141" t="s">
        <v>101</v>
      </c>
      <c r="E7" s="134">
        <v>40.6</v>
      </c>
      <c r="F7" s="134">
        <v>41.251899999999999</v>
      </c>
      <c r="G7" s="134">
        <v>50.3</v>
      </c>
      <c r="H7" s="134" t="s">
        <v>101</v>
      </c>
      <c r="I7" s="134" t="s">
        <v>101</v>
      </c>
      <c r="J7" s="134" t="s">
        <v>101</v>
      </c>
      <c r="K7" s="134">
        <v>17.3</v>
      </c>
      <c r="L7" s="134">
        <v>19.899999999999999</v>
      </c>
      <c r="M7" s="142">
        <v>19.899999999999999</v>
      </c>
      <c r="N7" s="136">
        <v>31.9</v>
      </c>
      <c r="O7" s="136">
        <v>30.4</v>
      </c>
      <c r="P7" s="136">
        <v>30.4</v>
      </c>
      <c r="Q7" s="136">
        <v>317.3</v>
      </c>
      <c r="R7" s="136">
        <v>317.3</v>
      </c>
      <c r="S7" s="136">
        <v>317.3</v>
      </c>
      <c r="T7" s="134">
        <v>300</v>
      </c>
      <c r="U7" s="134">
        <v>300</v>
      </c>
      <c r="V7" s="136">
        <v>300</v>
      </c>
      <c r="W7" s="8">
        <v>81.75</v>
      </c>
      <c r="X7" s="8">
        <v>89.8</v>
      </c>
      <c r="Y7" s="8">
        <v>91.561499999999995</v>
      </c>
      <c r="Z7" s="8">
        <v>100.6</v>
      </c>
      <c r="AA7" s="8">
        <v>42.3</v>
      </c>
      <c r="AB7" s="8">
        <v>49.9</v>
      </c>
      <c r="AC7" s="8">
        <v>49</v>
      </c>
      <c r="AD7" s="8">
        <v>50.3</v>
      </c>
      <c r="AE7" s="8">
        <v>90.4</v>
      </c>
      <c r="AF7" s="8">
        <v>89.8</v>
      </c>
      <c r="AG7" s="8">
        <v>91.561499999999995</v>
      </c>
      <c r="AH7" s="8">
        <v>91.561499999999995</v>
      </c>
      <c r="AI7" s="80" t="s">
        <v>165</v>
      </c>
      <c r="AJ7" s="62"/>
      <c r="AK7" s="62"/>
      <c r="AL7" s="62"/>
    </row>
    <row r="8" spans="1:38" ht="15.75" thickBot="1">
      <c r="A8" s="78" t="s">
        <v>12</v>
      </c>
      <c r="B8" s="206" t="s">
        <v>101</v>
      </c>
      <c r="C8" s="130" t="s">
        <v>101</v>
      </c>
      <c r="D8" s="141" t="s">
        <v>101</v>
      </c>
      <c r="E8" s="142">
        <v>3</v>
      </c>
      <c r="F8" s="142">
        <v>2</v>
      </c>
      <c r="G8" s="134">
        <v>2</v>
      </c>
      <c r="H8" s="134" t="s">
        <v>101</v>
      </c>
      <c r="I8" s="134" t="s">
        <v>101</v>
      </c>
      <c r="J8" s="134" t="s">
        <v>101</v>
      </c>
      <c r="K8" s="142">
        <v>1.2150000000000001</v>
      </c>
      <c r="L8" s="142">
        <v>1.5</v>
      </c>
      <c r="M8" s="142">
        <v>1.5</v>
      </c>
      <c r="N8" s="136">
        <v>0.19869999999999999</v>
      </c>
      <c r="O8" s="136">
        <v>0.6</v>
      </c>
      <c r="P8" s="136">
        <v>0.6</v>
      </c>
      <c r="Q8" s="136">
        <v>0.7</v>
      </c>
      <c r="R8" s="136">
        <v>0.72</v>
      </c>
      <c r="S8" s="136">
        <v>0.74</v>
      </c>
      <c r="T8" s="136">
        <v>4.1863000000000001</v>
      </c>
      <c r="U8" s="136">
        <v>4</v>
      </c>
      <c r="V8" s="136">
        <v>4</v>
      </c>
      <c r="W8" s="143">
        <v>4.5999999999999996</v>
      </c>
      <c r="X8" s="143">
        <v>4.0999999999999996</v>
      </c>
      <c r="Y8" s="8">
        <v>4.0999999999999996</v>
      </c>
      <c r="Z8" s="8">
        <v>4.0999999999999996</v>
      </c>
      <c r="AA8" s="8">
        <v>2.1</v>
      </c>
      <c r="AB8" s="8">
        <v>2.1</v>
      </c>
      <c r="AC8" s="8">
        <v>2.1</v>
      </c>
      <c r="AD8" s="8">
        <v>2.1</v>
      </c>
      <c r="AE8" s="8">
        <v>8.6</v>
      </c>
      <c r="AF8" s="8">
        <v>4.5999999999999996</v>
      </c>
      <c r="AG8" s="8">
        <v>9.1999999999999993</v>
      </c>
      <c r="AH8" s="8">
        <v>9.1999999999999993</v>
      </c>
      <c r="AI8" s="80" t="s">
        <v>14</v>
      </c>
      <c r="AJ8" s="62"/>
      <c r="AK8" s="62"/>
      <c r="AL8" s="62"/>
    </row>
    <row r="9" spans="1:38" s="144" customFormat="1" ht="15.75" thickBot="1">
      <c r="A9" s="78" t="s">
        <v>15</v>
      </c>
      <c r="B9" s="142">
        <v>2386</v>
      </c>
      <c r="C9" s="141">
        <v>2119.1999999999998</v>
      </c>
      <c r="D9" s="141">
        <v>2197.15</v>
      </c>
      <c r="E9" s="142"/>
      <c r="F9" s="142"/>
      <c r="G9" s="134">
        <v>154.66</v>
      </c>
      <c r="H9" s="134">
        <v>1990</v>
      </c>
      <c r="I9" s="134">
        <v>1840.1969999999999</v>
      </c>
      <c r="J9" s="134">
        <v>1283.6400000000001</v>
      </c>
      <c r="K9" s="134">
        <v>386.40300000000002</v>
      </c>
      <c r="L9" s="134">
        <v>386.40300000000002</v>
      </c>
      <c r="M9" s="134">
        <v>208.1155</v>
      </c>
      <c r="N9" s="142">
        <v>605</v>
      </c>
      <c r="O9" s="136">
        <v>604.70000000000005</v>
      </c>
      <c r="P9" s="136">
        <v>604.70000000000005</v>
      </c>
      <c r="Q9" s="142">
        <v>702.73</v>
      </c>
      <c r="R9" s="142">
        <v>704.26</v>
      </c>
      <c r="S9" s="136">
        <v>705.79</v>
      </c>
      <c r="T9" s="142">
        <v>4750</v>
      </c>
      <c r="U9" s="142">
        <v>4750</v>
      </c>
      <c r="V9" s="136">
        <v>4750</v>
      </c>
      <c r="W9" s="8">
        <v>4254.3680000000004</v>
      </c>
      <c r="X9" s="8">
        <v>4950.5</v>
      </c>
      <c r="Y9" s="8">
        <v>3843.5659999999998</v>
      </c>
      <c r="Z9" s="8">
        <v>4448.2654999999995</v>
      </c>
      <c r="AA9" s="8">
        <v>2569.6</v>
      </c>
      <c r="AB9" s="8">
        <v>2569.6</v>
      </c>
      <c r="AC9" s="8">
        <v>2831.3</v>
      </c>
      <c r="AD9" s="8">
        <v>2831.3</v>
      </c>
      <c r="AE9" s="143">
        <v>4993</v>
      </c>
      <c r="AF9" s="143">
        <v>4981</v>
      </c>
      <c r="AG9" s="143">
        <v>4891.1419999999998</v>
      </c>
      <c r="AH9" s="143">
        <v>4669.116</v>
      </c>
      <c r="AI9" s="80" t="s">
        <v>17</v>
      </c>
      <c r="AJ9" s="62"/>
      <c r="AK9" s="62"/>
      <c r="AL9" s="62"/>
    </row>
    <row r="10" spans="1:38" ht="15.75" thickBot="1">
      <c r="A10" s="78" t="s">
        <v>18</v>
      </c>
      <c r="B10" s="142">
        <v>540.9</v>
      </c>
      <c r="C10" s="131"/>
      <c r="D10" s="141"/>
      <c r="E10" s="141">
        <v>493.1</v>
      </c>
      <c r="F10" s="141">
        <v>978.971</v>
      </c>
      <c r="G10" s="134">
        <v>973.02099999999996</v>
      </c>
      <c r="H10" s="142">
        <v>3669.1</v>
      </c>
      <c r="I10" s="142">
        <v>3762.1</v>
      </c>
      <c r="J10" s="134">
        <v>3762.1</v>
      </c>
      <c r="K10" s="142">
        <v>919.9</v>
      </c>
      <c r="L10" s="142">
        <v>919.9</v>
      </c>
      <c r="M10" s="142">
        <v>919.9</v>
      </c>
      <c r="N10" s="134">
        <v>3030.49</v>
      </c>
      <c r="O10" s="134">
        <v>2848.6</v>
      </c>
      <c r="P10" s="136">
        <v>2848.6</v>
      </c>
      <c r="Q10" s="136">
        <v>1949</v>
      </c>
      <c r="R10" s="136">
        <v>1958.3333</v>
      </c>
      <c r="S10" s="136">
        <v>1968.1111000000001</v>
      </c>
      <c r="T10" s="136">
        <v>32841.83</v>
      </c>
      <c r="U10" s="136">
        <v>32806.5</v>
      </c>
      <c r="V10" s="136">
        <v>32806.5</v>
      </c>
      <c r="W10" s="8">
        <v>5724.7809999999999</v>
      </c>
      <c r="X10" s="8">
        <v>8509.5709999999999</v>
      </c>
      <c r="Y10" s="8">
        <v>8509.5709999999999</v>
      </c>
      <c r="Z10" s="8">
        <v>8503.6209999999992</v>
      </c>
      <c r="AA10" s="8">
        <v>7500.7035999999998</v>
      </c>
      <c r="AB10" s="8">
        <v>7530.6</v>
      </c>
      <c r="AC10" s="8">
        <v>7530.6</v>
      </c>
      <c r="AD10" s="8">
        <v>7530.6</v>
      </c>
      <c r="AE10" s="8">
        <v>43968.800000000003</v>
      </c>
      <c r="AF10" s="8">
        <v>41358.847000000002</v>
      </c>
      <c r="AG10" s="8">
        <v>41316.071000000004</v>
      </c>
      <c r="AH10" s="8">
        <v>41316.071000000004</v>
      </c>
      <c r="AI10" s="80" t="s">
        <v>20</v>
      </c>
      <c r="AJ10" s="62"/>
      <c r="AK10" s="62"/>
      <c r="AL10" s="62"/>
    </row>
    <row r="11" spans="1:38" ht="15.75" thickBot="1">
      <c r="A11" s="78" t="s">
        <v>131</v>
      </c>
      <c r="B11" s="206" t="s">
        <v>101</v>
      </c>
      <c r="C11" s="130" t="s">
        <v>101</v>
      </c>
      <c r="D11" s="141" t="s">
        <v>101</v>
      </c>
      <c r="E11" s="134">
        <v>53</v>
      </c>
      <c r="F11" s="134">
        <v>53</v>
      </c>
      <c r="G11" s="134">
        <v>53</v>
      </c>
      <c r="H11" s="134"/>
      <c r="I11" s="134"/>
      <c r="J11" s="134"/>
      <c r="K11" s="134">
        <v>50.117899999999999</v>
      </c>
      <c r="L11" s="134">
        <v>50.616300000000003</v>
      </c>
      <c r="M11" s="142">
        <v>50.616300000000003</v>
      </c>
      <c r="N11" s="136">
        <v>8.1950000000000003</v>
      </c>
      <c r="O11" s="136">
        <v>7.2706</v>
      </c>
      <c r="P11" s="136">
        <v>7.2706</v>
      </c>
      <c r="Q11" s="136">
        <v>32.92</v>
      </c>
      <c r="R11" s="136">
        <v>32.479999999999997</v>
      </c>
      <c r="S11" s="136">
        <v>32.04</v>
      </c>
      <c r="T11" s="128">
        <v>22.686599999999999</v>
      </c>
      <c r="U11" s="128">
        <v>15</v>
      </c>
      <c r="V11" s="136">
        <v>15</v>
      </c>
      <c r="W11" s="8">
        <v>112</v>
      </c>
      <c r="X11" s="8">
        <v>118</v>
      </c>
      <c r="Y11" s="8">
        <v>118</v>
      </c>
      <c r="Z11" s="8">
        <v>110.8869</v>
      </c>
      <c r="AA11" s="8">
        <v>65</v>
      </c>
      <c r="AB11" s="8">
        <v>65</v>
      </c>
      <c r="AC11" s="8">
        <v>65</v>
      </c>
      <c r="AD11" s="8">
        <v>65</v>
      </c>
      <c r="AE11" s="8">
        <v>131</v>
      </c>
      <c r="AF11" s="8">
        <v>116</v>
      </c>
      <c r="AG11" s="8">
        <v>133</v>
      </c>
      <c r="AH11" s="8">
        <v>133</v>
      </c>
      <c r="AI11" s="80" t="s">
        <v>26</v>
      </c>
      <c r="AJ11" s="62"/>
      <c r="AK11" s="62"/>
      <c r="AL11" s="62"/>
    </row>
    <row r="12" spans="1:38" ht="15.75" thickBot="1">
      <c r="A12" s="78" t="s">
        <v>88</v>
      </c>
      <c r="B12" s="206" t="s">
        <v>101</v>
      </c>
      <c r="C12" s="130" t="s">
        <v>101</v>
      </c>
      <c r="D12" s="141" t="s">
        <v>101</v>
      </c>
      <c r="E12" s="142">
        <v>0.9</v>
      </c>
      <c r="F12" s="142">
        <v>0.9</v>
      </c>
      <c r="G12" s="134">
        <v>0.9</v>
      </c>
      <c r="H12" s="142">
        <v>1.5186999999999999</v>
      </c>
      <c r="I12" s="142">
        <v>1.5186999999999999</v>
      </c>
      <c r="J12" s="142">
        <v>1.5186999999999999</v>
      </c>
      <c r="K12" s="142">
        <v>2.3361000000000001</v>
      </c>
      <c r="L12" s="142">
        <v>2.3361000000000001</v>
      </c>
      <c r="M12" s="142">
        <v>2.3361000000000001</v>
      </c>
      <c r="N12" s="136">
        <v>0.24840000000000001</v>
      </c>
      <c r="O12" s="136">
        <v>0.33560000000000001</v>
      </c>
      <c r="P12" s="136">
        <v>0.33560000000000001</v>
      </c>
      <c r="Q12" s="136">
        <v>5.8</v>
      </c>
      <c r="R12" s="136">
        <v>5.8733000000000004</v>
      </c>
      <c r="S12" s="136">
        <v>5.9644000000000004</v>
      </c>
      <c r="T12" s="134">
        <v>1700.2329</v>
      </c>
      <c r="U12" s="134">
        <v>1700</v>
      </c>
      <c r="V12" s="136">
        <v>1700</v>
      </c>
      <c r="W12" s="143">
        <v>1.3680000000000001</v>
      </c>
      <c r="X12" s="143">
        <v>3.9</v>
      </c>
      <c r="Y12" s="8">
        <v>3.9</v>
      </c>
      <c r="Z12" s="8">
        <v>3.5716999999999999</v>
      </c>
      <c r="AA12" s="8">
        <v>2</v>
      </c>
      <c r="AB12" s="8">
        <v>2</v>
      </c>
      <c r="AC12" s="8">
        <v>3</v>
      </c>
      <c r="AD12" s="8">
        <v>3</v>
      </c>
      <c r="AE12" s="8">
        <v>2</v>
      </c>
      <c r="AF12" s="8">
        <v>2</v>
      </c>
      <c r="AG12" s="8">
        <v>2</v>
      </c>
      <c r="AH12" s="8">
        <v>2</v>
      </c>
      <c r="AI12" s="80" t="s">
        <v>24</v>
      </c>
      <c r="AJ12" s="62"/>
      <c r="AK12" s="62"/>
      <c r="AL12" s="62"/>
    </row>
    <row r="13" spans="1:38" ht="15.75" thickBot="1">
      <c r="A13" s="78" t="s">
        <v>27</v>
      </c>
      <c r="B13" s="206" t="s">
        <v>101</v>
      </c>
      <c r="C13" s="207" t="s">
        <v>101</v>
      </c>
      <c r="D13" s="141" t="s">
        <v>101</v>
      </c>
      <c r="E13" s="134">
        <v>165</v>
      </c>
      <c r="F13" s="134">
        <v>207</v>
      </c>
      <c r="G13" s="134">
        <v>207</v>
      </c>
      <c r="H13" s="134"/>
      <c r="I13" s="134"/>
      <c r="J13" s="134"/>
      <c r="K13" s="134">
        <v>830.41690000000006</v>
      </c>
      <c r="L13" s="134">
        <v>660</v>
      </c>
      <c r="M13" s="142">
        <v>660</v>
      </c>
      <c r="N13" s="136">
        <v>2474.3000000000002</v>
      </c>
      <c r="O13" s="136">
        <v>2644.3</v>
      </c>
      <c r="P13" s="136">
        <v>2644.3</v>
      </c>
      <c r="Q13" s="136">
        <v>977</v>
      </c>
      <c r="R13" s="136">
        <v>977</v>
      </c>
      <c r="S13" s="136">
        <v>977</v>
      </c>
      <c r="T13" s="134">
        <v>170125.7</v>
      </c>
      <c r="U13" s="134">
        <v>170000</v>
      </c>
      <c r="V13" s="136">
        <v>170000</v>
      </c>
      <c r="W13" s="8">
        <v>3598</v>
      </c>
      <c r="X13" s="8">
        <v>3637.37</v>
      </c>
      <c r="Y13" s="8">
        <v>3637</v>
      </c>
      <c r="Z13" s="8">
        <v>3511.3</v>
      </c>
      <c r="AA13" s="8">
        <v>3430</v>
      </c>
      <c r="AB13" s="8">
        <v>3430</v>
      </c>
      <c r="AC13" s="8">
        <v>3430</v>
      </c>
      <c r="AD13" s="8">
        <v>3430</v>
      </c>
      <c r="AE13" s="8">
        <v>17359.8</v>
      </c>
      <c r="AF13" s="8">
        <v>17359.591690000001</v>
      </c>
      <c r="AG13" s="8">
        <v>17363.7</v>
      </c>
      <c r="AH13" s="8">
        <v>17363.7</v>
      </c>
      <c r="AI13" s="80" t="s">
        <v>30</v>
      </c>
      <c r="AJ13" s="62"/>
      <c r="AK13" s="62"/>
      <c r="AL13" s="62"/>
    </row>
    <row r="14" spans="1:38" s="144" customFormat="1" ht="15.75" thickBot="1">
      <c r="A14" s="78" t="s">
        <v>31</v>
      </c>
      <c r="B14" s="142">
        <v>4680</v>
      </c>
      <c r="C14" s="141">
        <v>4680</v>
      </c>
      <c r="D14" s="141">
        <v>4680</v>
      </c>
      <c r="E14" s="142">
        <v>222.6</v>
      </c>
      <c r="F14" s="142">
        <v>216</v>
      </c>
      <c r="G14" s="134">
        <v>216</v>
      </c>
      <c r="H14" s="142">
        <v>25689</v>
      </c>
      <c r="I14" s="142">
        <v>20451.5</v>
      </c>
      <c r="J14" s="134">
        <v>20451.5</v>
      </c>
      <c r="K14" s="142">
        <v>1344</v>
      </c>
      <c r="L14" s="142">
        <v>1344</v>
      </c>
      <c r="M14" s="192">
        <v>1344</v>
      </c>
      <c r="N14" s="136">
        <v>489.34</v>
      </c>
      <c r="O14" s="136">
        <v>489.34</v>
      </c>
      <c r="P14" s="136">
        <v>489.34</v>
      </c>
      <c r="Q14" s="142">
        <v>18000</v>
      </c>
      <c r="R14" s="142">
        <v>18187.39</v>
      </c>
      <c r="S14" s="136">
        <v>18015.23</v>
      </c>
      <c r="T14" s="142">
        <v>48249</v>
      </c>
      <c r="U14" s="142">
        <v>48249</v>
      </c>
      <c r="V14" s="136">
        <v>91454</v>
      </c>
      <c r="W14" s="8">
        <v>27033</v>
      </c>
      <c r="X14" s="8">
        <f t="shared" ref="X14" si="0">+B14+E14+H14+K14+N14</f>
        <v>32424.94</v>
      </c>
      <c r="Y14" s="8">
        <f t="shared" ref="Y14" si="1">+C14+F14+I14+L14+O14</f>
        <v>27180.84</v>
      </c>
      <c r="Z14" s="8">
        <v>27180.84</v>
      </c>
      <c r="AA14" s="8">
        <v>20994.84</v>
      </c>
      <c r="AB14" s="8">
        <v>20994.84</v>
      </c>
      <c r="AC14" s="8">
        <v>20994.84</v>
      </c>
      <c r="AD14" s="8">
        <v>20994.84</v>
      </c>
      <c r="AE14" s="143">
        <v>68186.16</v>
      </c>
      <c r="AF14" s="143">
        <v>69405.84</v>
      </c>
      <c r="AG14" s="143">
        <v>69405.84</v>
      </c>
      <c r="AH14" s="143">
        <v>69405.84</v>
      </c>
      <c r="AI14" s="80" t="s">
        <v>34</v>
      </c>
      <c r="AJ14" s="62"/>
      <c r="AK14" s="62"/>
      <c r="AL14" s="62"/>
    </row>
    <row r="15" spans="1:38" ht="15.75" thickBot="1">
      <c r="A15" s="78" t="s">
        <v>35</v>
      </c>
      <c r="B15" s="142">
        <v>868.78800000000001</v>
      </c>
      <c r="C15" s="134">
        <v>868.78800000000001</v>
      </c>
      <c r="D15" s="141">
        <v>852</v>
      </c>
      <c r="E15" s="134">
        <v>197.59200000000001</v>
      </c>
      <c r="F15" s="134">
        <v>197.59199999999998</v>
      </c>
      <c r="G15" s="134">
        <v>176</v>
      </c>
      <c r="H15" s="134">
        <v>2402.942</v>
      </c>
      <c r="I15" s="134">
        <v>2403.2939999999999</v>
      </c>
      <c r="J15" s="134">
        <v>1926</v>
      </c>
      <c r="K15" s="134">
        <v>815.23099999999999</v>
      </c>
      <c r="L15" s="134">
        <v>815.23099999999999</v>
      </c>
      <c r="M15" s="134">
        <v>806</v>
      </c>
      <c r="N15" s="160">
        <v>1441.9290000000001</v>
      </c>
      <c r="O15" s="160">
        <v>1442.0920000000001</v>
      </c>
      <c r="P15" s="136">
        <v>1442.0920000000001</v>
      </c>
      <c r="Q15" s="136">
        <v>586.30100000000004</v>
      </c>
      <c r="R15" s="136">
        <v>522.08000000000004</v>
      </c>
      <c r="S15" s="136">
        <v>587</v>
      </c>
      <c r="T15" s="136">
        <v>8188</v>
      </c>
      <c r="U15" s="136">
        <v>8186.759</v>
      </c>
      <c r="V15" s="136">
        <v>8163.9350000000004</v>
      </c>
      <c r="W15" s="8">
        <v>5733</v>
      </c>
      <c r="X15" s="8">
        <v>5726.6170000000002</v>
      </c>
      <c r="Y15" s="8">
        <v>5726.6170000000002</v>
      </c>
      <c r="Z15" s="8">
        <v>5442</v>
      </c>
      <c r="AA15" s="8">
        <v>4662.3230000000003</v>
      </c>
      <c r="AB15" s="8">
        <v>4658.1530000000002</v>
      </c>
      <c r="AC15" s="8">
        <v>4660.6170000000002</v>
      </c>
      <c r="AD15" s="8">
        <v>4660.6170000000002</v>
      </c>
      <c r="AE15" s="8">
        <v>6079.15</v>
      </c>
      <c r="AF15" s="8">
        <v>6097</v>
      </c>
      <c r="AG15" s="8">
        <v>6097</v>
      </c>
      <c r="AH15" s="8">
        <v>6097</v>
      </c>
      <c r="AI15" s="80" t="s">
        <v>164</v>
      </c>
      <c r="AJ15" s="62"/>
      <c r="AK15" s="62"/>
      <c r="AL15" s="62"/>
    </row>
    <row r="16" spans="1:38" ht="15.75" thickBot="1">
      <c r="A16" s="78" t="s">
        <v>102</v>
      </c>
      <c r="B16" s="142">
        <v>25</v>
      </c>
      <c r="C16" s="134">
        <v>25</v>
      </c>
      <c r="D16" s="134">
        <v>25</v>
      </c>
      <c r="E16" s="142">
        <v>29</v>
      </c>
      <c r="F16" s="142">
        <v>29</v>
      </c>
      <c r="G16" s="134">
        <v>29</v>
      </c>
      <c r="H16" s="136">
        <v>835.29759999999999</v>
      </c>
      <c r="I16" s="136">
        <v>856.58299999999997</v>
      </c>
      <c r="J16" s="142">
        <v>856.58299999999997</v>
      </c>
      <c r="K16" s="136" t="s">
        <v>101</v>
      </c>
      <c r="L16" s="136" t="s">
        <v>101</v>
      </c>
      <c r="M16" s="142" t="s">
        <v>101</v>
      </c>
      <c r="N16" s="136">
        <v>136.59</v>
      </c>
      <c r="O16" s="136">
        <v>123.0415</v>
      </c>
      <c r="P16" s="136">
        <v>123.0415</v>
      </c>
      <c r="Q16" s="136">
        <v>5980</v>
      </c>
      <c r="R16" s="136">
        <v>5903.25</v>
      </c>
      <c r="S16" s="136">
        <v>5826.5</v>
      </c>
      <c r="T16" s="134">
        <v>43128.109700000001</v>
      </c>
      <c r="U16" s="134">
        <v>43000</v>
      </c>
      <c r="V16" s="136">
        <v>43000</v>
      </c>
      <c r="W16" s="143">
        <v>1125</v>
      </c>
      <c r="X16" s="143">
        <v>1128</v>
      </c>
      <c r="Y16" s="8">
        <v>1129</v>
      </c>
      <c r="Z16" s="8">
        <v>1890.2075</v>
      </c>
      <c r="AA16" s="8">
        <v>1100</v>
      </c>
      <c r="AB16" s="8">
        <v>1100</v>
      </c>
      <c r="AC16" s="8">
        <v>1100</v>
      </c>
      <c r="AD16" s="8">
        <v>1100</v>
      </c>
      <c r="AE16" s="8">
        <v>44125</v>
      </c>
      <c r="AF16" s="8">
        <v>44125</v>
      </c>
      <c r="AG16" s="8">
        <v>44129</v>
      </c>
      <c r="AH16" s="8">
        <v>44129</v>
      </c>
      <c r="AI16" s="80" t="s">
        <v>41</v>
      </c>
      <c r="AJ16" s="62"/>
      <c r="AK16" s="62"/>
      <c r="AL16" s="62"/>
    </row>
    <row r="17" spans="1:38" ht="15.75" thickBot="1">
      <c r="A17" s="78" t="s">
        <v>42</v>
      </c>
      <c r="B17" s="206" t="s">
        <v>101</v>
      </c>
      <c r="C17" s="130" t="s">
        <v>101</v>
      </c>
      <c r="D17" s="141" t="s">
        <v>101</v>
      </c>
      <c r="E17" s="134">
        <v>250</v>
      </c>
      <c r="F17" s="134">
        <v>470</v>
      </c>
      <c r="G17" s="134">
        <v>490</v>
      </c>
      <c r="H17" s="134" t="s">
        <v>101</v>
      </c>
      <c r="I17" s="134" t="s">
        <v>101</v>
      </c>
      <c r="J17" s="134" t="s">
        <v>101</v>
      </c>
      <c r="K17" s="134">
        <v>3767</v>
      </c>
      <c r="L17" s="134">
        <v>3606</v>
      </c>
      <c r="M17" s="142">
        <v>2806</v>
      </c>
      <c r="N17" s="136">
        <v>1233</v>
      </c>
      <c r="O17" s="136">
        <v>1363</v>
      </c>
      <c r="P17" s="136">
        <v>1363</v>
      </c>
      <c r="Q17" s="136">
        <v>825</v>
      </c>
      <c r="R17" s="136">
        <v>825</v>
      </c>
      <c r="S17" s="136">
        <v>825</v>
      </c>
      <c r="T17" s="134">
        <v>4000</v>
      </c>
      <c r="U17" s="134">
        <v>3985</v>
      </c>
      <c r="V17" s="136">
        <v>3985</v>
      </c>
      <c r="W17" s="8">
        <v>1567</v>
      </c>
      <c r="X17" s="8">
        <v>3971</v>
      </c>
      <c r="Y17" s="8">
        <v>5439</v>
      </c>
      <c r="Z17" s="8">
        <v>4659</v>
      </c>
      <c r="AA17" s="8">
        <v>4969</v>
      </c>
      <c r="AB17" s="8">
        <v>4969</v>
      </c>
      <c r="AC17" s="8">
        <v>4969</v>
      </c>
      <c r="AD17" s="8">
        <v>4969</v>
      </c>
      <c r="AE17" s="8">
        <v>4536</v>
      </c>
      <c r="AF17" s="8">
        <v>5250</v>
      </c>
      <c r="AG17" s="8">
        <v>4969</v>
      </c>
      <c r="AH17" s="8">
        <v>4969</v>
      </c>
      <c r="AI17" s="80" t="s">
        <v>44</v>
      </c>
      <c r="AJ17" s="62"/>
      <c r="AK17" s="62"/>
      <c r="AL17" s="62"/>
    </row>
    <row r="18" spans="1:38" s="144" customFormat="1" ht="15.75" thickBot="1">
      <c r="A18" s="78" t="s">
        <v>45</v>
      </c>
      <c r="B18" s="206" t="s">
        <v>101</v>
      </c>
      <c r="C18" s="141" t="s">
        <v>101</v>
      </c>
      <c r="D18" s="141" t="s">
        <v>101</v>
      </c>
      <c r="E18" s="142">
        <v>62.012</v>
      </c>
      <c r="F18" s="142">
        <v>74.650000000000006</v>
      </c>
      <c r="G18" s="134">
        <v>76.108999999999995</v>
      </c>
      <c r="H18" s="142">
        <v>9.9000000000000005E-2</v>
      </c>
      <c r="I18" s="142">
        <v>9.9000000000000005E-2</v>
      </c>
      <c r="J18" s="142">
        <v>9.9000000000000005E-2</v>
      </c>
      <c r="K18" s="142">
        <v>45.91</v>
      </c>
      <c r="L18" s="142">
        <v>36.869999999999997</v>
      </c>
      <c r="M18" s="142">
        <v>39.771999999999998</v>
      </c>
      <c r="N18" s="142"/>
      <c r="O18" s="136">
        <v>0</v>
      </c>
      <c r="P18" s="136">
        <v>0</v>
      </c>
      <c r="Q18" s="136">
        <v>1E-3</v>
      </c>
      <c r="R18" s="136">
        <v>1E-3</v>
      </c>
      <c r="S18" s="136">
        <v>2.4110999999999998</v>
      </c>
      <c r="T18" s="142">
        <v>1350</v>
      </c>
      <c r="U18" s="142">
        <v>1351</v>
      </c>
      <c r="V18" s="136">
        <v>1350</v>
      </c>
      <c r="W18" s="8">
        <v>110.173</v>
      </c>
      <c r="X18" s="8">
        <v>107.93</v>
      </c>
      <c r="Y18" s="8">
        <v>116.22</v>
      </c>
      <c r="Z18" s="8">
        <v>115.97999999999999</v>
      </c>
      <c r="AA18" s="8">
        <v>76.66</v>
      </c>
      <c r="AB18" s="8">
        <v>77.84</v>
      </c>
      <c r="AC18" s="8">
        <v>74.66</v>
      </c>
      <c r="AD18" s="8">
        <v>82.61</v>
      </c>
      <c r="AE18" s="143">
        <v>2300</v>
      </c>
      <c r="AF18" s="143">
        <v>2300</v>
      </c>
      <c r="AG18" s="143">
        <v>1466.22</v>
      </c>
      <c r="AH18" s="143">
        <v>2300</v>
      </c>
      <c r="AI18" s="80" t="s">
        <v>47</v>
      </c>
      <c r="AJ18" s="62"/>
      <c r="AK18" s="62"/>
      <c r="AL18" s="62"/>
    </row>
    <row r="19" spans="1:38" ht="15.75" thickBot="1">
      <c r="A19" s="78" t="s">
        <v>48</v>
      </c>
      <c r="B19" s="206">
        <v>98.1</v>
      </c>
      <c r="C19" s="131" t="s">
        <v>101</v>
      </c>
      <c r="D19" s="141" t="s">
        <v>101</v>
      </c>
      <c r="E19" s="134"/>
      <c r="F19" s="134">
        <v>71.3</v>
      </c>
      <c r="G19" s="134">
        <v>71.3</v>
      </c>
      <c r="H19" s="134">
        <v>39</v>
      </c>
      <c r="I19" s="134"/>
      <c r="J19" s="134"/>
      <c r="K19" s="134">
        <v>24</v>
      </c>
      <c r="L19" s="134">
        <v>35.299999999999997</v>
      </c>
      <c r="M19" s="142">
        <v>35.299999999999997</v>
      </c>
      <c r="N19" s="136">
        <v>11</v>
      </c>
      <c r="O19" s="136">
        <v>6.1</v>
      </c>
      <c r="P19" s="136">
        <v>6.1</v>
      </c>
      <c r="Q19" s="136">
        <v>10.14</v>
      </c>
      <c r="R19" s="136">
        <v>10.14</v>
      </c>
      <c r="S19" s="136">
        <v>10.14</v>
      </c>
      <c r="T19" s="136">
        <v>277</v>
      </c>
      <c r="U19" s="136">
        <v>278</v>
      </c>
      <c r="V19" s="136">
        <v>278</v>
      </c>
      <c r="W19" s="8">
        <v>160</v>
      </c>
      <c r="X19" s="8">
        <v>130.86359999999999</v>
      </c>
      <c r="Y19" s="8">
        <v>113.2</v>
      </c>
      <c r="Z19" s="8">
        <v>112.69999999999999</v>
      </c>
      <c r="AA19" s="8">
        <v>54.290900000000001</v>
      </c>
      <c r="AB19" s="8">
        <v>50.2273</v>
      </c>
      <c r="AC19" s="8">
        <v>46.163600000000002</v>
      </c>
      <c r="AD19" s="8">
        <v>41.9</v>
      </c>
      <c r="AE19" s="8">
        <v>463</v>
      </c>
      <c r="AF19" s="8">
        <v>167.9</v>
      </c>
      <c r="AG19" s="8">
        <v>398</v>
      </c>
      <c r="AH19" s="8">
        <v>398</v>
      </c>
      <c r="AI19" s="80" t="s">
        <v>50</v>
      </c>
      <c r="AJ19" s="62"/>
      <c r="AK19" s="62"/>
      <c r="AL19" s="62"/>
    </row>
    <row r="20" spans="1:38" s="144" customFormat="1" ht="15.75" thickBot="1">
      <c r="A20" s="78" t="s">
        <v>51</v>
      </c>
      <c r="B20" s="206" t="s">
        <v>101</v>
      </c>
      <c r="C20" s="141" t="s">
        <v>101</v>
      </c>
      <c r="D20" s="141" t="s">
        <v>101</v>
      </c>
      <c r="E20" s="142"/>
      <c r="F20" s="142">
        <v>3</v>
      </c>
      <c r="G20" s="134">
        <v>3</v>
      </c>
      <c r="H20" s="142" t="s">
        <v>101</v>
      </c>
      <c r="I20" s="134" t="s">
        <v>101</v>
      </c>
      <c r="J20" s="134" t="s">
        <v>101</v>
      </c>
      <c r="K20" s="142">
        <v>10</v>
      </c>
      <c r="L20" s="142">
        <v>8</v>
      </c>
      <c r="M20" s="142">
        <v>8</v>
      </c>
      <c r="N20" s="142">
        <v>6.8</v>
      </c>
      <c r="O20" s="136">
        <v>13</v>
      </c>
      <c r="P20" s="136">
        <v>13</v>
      </c>
      <c r="Q20" s="142">
        <v>0</v>
      </c>
      <c r="R20" s="142">
        <v>0</v>
      </c>
      <c r="S20" s="136">
        <v>0</v>
      </c>
      <c r="T20" s="142">
        <v>50</v>
      </c>
      <c r="U20" s="142">
        <v>50</v>
      </c>
      <c r="V20" s="136">
        <v>50</v>
      </c>
      <c r="W20" s="143">
        <v>17</v>
      </c>
      <c r="X20" s="143">
        <v>24</v>
      </c>
      <c r="Y20" s="8">
        <v>24</v>
      </c>
      <c r="Z20" s="8">
        <v>24</v>
      </c>
      <c r="AA20" s="8">
        <v>21</v>
      </c>
      <c r="AB20" s="8">
        <v>21</v>
      </c>
      <c r="AC20" s="8">
        <v>21</v>
      </c>
      <c r="AD20" s="8">
        <v>21</v>
      </c>
      <c r="AE20" s="143">
        <v>65</v>
      </c>
      <c r="AF20" s="143">
        <v>74</v>
      </c>
      <c r="AG20" s="143">
        <v>74</v>
      </c>
      <c r="AH20" s="143">
        <v>74</v>
      </c>
      <c r="AI20" s="80" t="s">
        <v>53</v>
      </c>
      <c r="AJ20" s="62"/>
      <c r="AK20" s="62"/>
      <c r="AL20" s="62"/>
    </row>
    <row r="21" spans="1:38" ht="15.75" thickBot="1">
      <c r="A21" s="78" t="s">
        <v>104</v>
      </c>
      <c r="B21" s="206" t="s">
        <v>101</v>
      </c>
      <c r="C21" s="130" t="s">
        <v>101</v>
      </c>
      <c r="D21" s="141" t="s">
        <v>101</v>
      </c>
      <c r="E21" s="134">
        <v>6.07</v>
      </c>
      <c r="F21" s="134">
        <v>6</v>
      </c>
      <c r="G21" s="134">
        <v>6</v>
      </c>
      <c r="H21" s="134" t="s">
        <v>101</v>
      </c>
      <c r="I21" s="134" t="s">
        <v>101</v>
      </c>
      <c r="J21" s="134" t="s">
        <v>101</v>
      </c>
      <c r="K21" s="134">
        <v>6</v>
      </c>
      <c r="L21" s="134">
        <v>6.2297000000000002</v>
      </c>
      <c r="M21" s="142">
        <v>6.2297000000000002</v>
      </c>
      <c r="N21" s="134">
        <v>0.99339999999999995</v>
      </c>
      <c r="O21" s="134">
        <v>0.89480000000000004</v>
      </c>
      <c r="P21" s="136">
        <v>0.89480000000000004</v>
      </c>
      <c r="Q21" s="136">
        <v>6.25</v>
      </c>
      <c r="R21" s="136">
        <v>6.25</v>
      </c>
      <c r="S21" s="136">
        <v>6.25</v>
      </c>
      <c r="T21" s="134">
        <v>136.93170000000001</v>
      </c>
      <c r="U21" s="134">
        <v>136</v>
      </c>
      <c r="V21" s="136">
        <v>136</v>
      </c>
      <c r="W21" s="8">
        <v>14</v>
      </c>
      <c r="X21" s="8">
        <v>14</v>
      </c>
      <c r="Y21" s="8">
        <v>14</v>
      </c>
      <c r="Z21" s="8">
        <v>13.124500000000001</v>
      </c>
      <c r="AA21" s="8">
        <v>8</v>
      </c>
      <c r="AB21" s="8">
        <v>8</v>
      </c>
      <c r="AC21" s="8">
        <v>8</v>
      </c>
      <c r="AD21" s="8">
        <v>8</v>
      </c>
      <c r="AE21" s="8">
        <v>14</v>
      </c>
      <c r="AF21" s="8">
        <v>14</v>
      </c>
      <c r="AG21" s="8">
        <v>150</v>
      </c>
      <c r="AH21" s="8">
        <v>150</v>
      </c>
      <c r="AI21" s="80" t="s">
        <v>56</v>
      </c>
      <c r="AJ21" s="62"/>
      <c r="AK21" s="62"/>
      <c r="AL21" s="62"/>
    </row>
    <row r="22" spans="1:38" ht="15.75" thickBot="1">
      <c r="A22" s="78" t="s">
        <v>57</v>
      </c>
      <c r="B22" s="206" t="s">
        <v>101</v>
      </c>
      <c r="C22" s="207" t="s">
        <v>101</v>
      </c>
      <c r="D22" s="141" t="s">
        <v>101</v>
      </c>
      <c r="E22" s="142">
        <v>126</v>
      </c>
      <c r="F22" s="142">
        <v>140</v>
      </c>
      <c r="G22" s="134">
        <v>140</v>
      </c>
      <c r="H22" s="134" t="s">
        <v>101</v>
      </c>
      <c r="I22" s="134" t="s">
        <v>101</v>
      </c>
      <c r="J22" s="134" t="s">
        <v>101</v>
      </c>
      <c r="K22" s="142">
        <v>134.37</v>
      </c>
      <c r="L22" s="142">
        <v>130</v>
      </c>
      <c r="M22" s="142">
        <v>130</v>
      </c>
      <c r="N22" s="134">
        <v>9.3000000000000007</v>
      </c>
      <c r="O22" s="136">
        <v>9.3000000000000007</v>
      </c>
      <c r="P22" s="136">
        <v>9.3000000000000007</v>
      </c>
      <c r="Q22" s="134">
        <v>143.33000000000001</v>
      </c>
      <c r="R22" s="134">
        <v>143.93</v>
      </c>
      <c r="S22" s="136">
        <v>144.53</v>
      </c>
      <c r="T22" s="134">
        <v>400</v>
      </c>
      <c r="U22" s="134">
        <v>400</v>
      </c>
      <c r="V22" s="136">
        <v>400</v>
      </c>
      <c r="W22" s="8">
        <v>258</v>
      </c>
      <c r="X22" s="8">
        <v>277.3</v>
      </c>
      <c r="Y22" s="8">
        <v>279.3</v>
      </c>
      <c r="Z22" s="8">
        <v>279.3</v>
      </c>
      <c r="AA22" s="8">
        <v>137.18</v>
      </c>
      <c r="AB22" s="8">
        <v>135.30000000000001</v>
      </c>
      <c r="AC22" s="8">
        <v>137.30000000000001</v>
      </c>
      <c r="AD22" s="8">
        <v>139.30000000000001</v>
      </c>
      <c r="AE22" s="8">
        <v>658</v>
      </c>
      <c r="AF22" s="8">
        <v>669.67</v>
      </c>
      <c r="AG22" s="8">
        <v>679.3</v>
      </c>
      <c r="AH22" s="8">
        <v>679.3</v>
      </c>
      <c r="AI22" s="80" t="s">
        <v>59</v>
      </c>
      <c r="AJ22" s="62"/>
      <c r="AK22" s="62"/>
      <c r="AL22" s="62"/>
    </row>
    <row r="23" spans="1:38" ht="15.75" thickBot="1">
      <c r="A23" s="78" t="s">
        <v>92</v>
      </c>
      <c r="B23" s="142">
        <v>130</v>
      </c>
      <c r="C23" s="134">
        <v>130</v>
      </c>
      <c r="D23" s="141">
        <v>130</v>
      </c>
      <c r="E23" s="134">
        <v>200</v>
      </c>
      <c r="F23" s="134">
        <v>200</v>
      </c>
      <c r="G23" s="134">
        <v>200</v>
      </c>
      <c r="H23" s="134" t="s">
        <v>101</v>
      </c>
      <c r="I23" s="134" t="s">
        <v>101</v>
      </c>
      <c r="J23" s="134" t="s">
        <v>101</v>
      </c>
      <c r="K23" s="134">
        <v>1036</v>
      </c>
      <c r="L23" s="134">
        <v>1339.3842999999999</v>
      </c>
      <c r="M23" s="142">
        <v>1339.3842999999999</v>
      </c>
      <c r="N23" s="134">
        <v>213.58</v>
      </c>
      <c r="O23" s="134">
        <v>192.3921</v>
      </c>
      <c r="P23" s="136">
        <v>192.3921</v>
      </c>
      <c r="Q23" s="134">
        <v>217</v>
      </c>
      <c r="R23" s="134">
        <v>217</v>
      </c>
      <c r="S23" s="136">
        <v>217</v>
      </c>
      <c r="T23" s="134">
        <v>13300</v>
      </c>
      <c r="U23" s="134">
        <v>13300</v>
      </c>
      <c r="V23" s="136">
        <v>13300</v>
      </c>
      <c r="W23" s="8">
        <v>2050</v>
      </c>
      <c r="X23" s="8">
        <v>2050</v>
      </c>
      <c r="Y23" s="8">
        <v>2050</v>
      </c>
      <c r="Z23" s="8">
        <v>1861.7764</v>
      </c>
      <c r="AA23" s="8">
        <v>1720</v>
      </c>
      <c r="AB23" s="8">
        <v>1720</v>
      </c>
      <c r="AC23" s="8">
        <v>1720</v>
      </c>
      <c r="AD23" s="8">
        <v>1720</v>
      </c>
      <c r="AE23" s="8">
        <v>1720</v>
      </c>
      <c r="AF23" s="8">
        <v>1720</v>
      </c>
      <c r="AG23" s="8">
        <v>1720</v>
      </c>
      <c r="AH23" s="8">
        <v>1720</v>
      </c>
      <c r="AI23" s="80" t="s">
        <v>62</v>
      </c>
      <c r="AJ23" s="62"/>
      <c r="AK23" s="62"/>
      <c r="AL23" s="62"/>
    </row>
    <row r="24" spans="1:38" ht="15.75" thickBot="1">
      <c r="A24" s="78" t="s">
        <v>63</v>
      </c>
      <c r="B24" s="142">
        <v>78</v>
      </c>
      <c r="C24" s="130">
        <v>81</v>
      </c>
      <c r="D24" s="141">
        <v>85</v>
      </c>
      <c r="E24" s="142">
        <v>825</v>
      </c>
      <c r="F24" s="142">
        <v>873</v>
      </c>
      <c r="G24" s="134">
        <v>913</v>
      </c>
      <c r="H24" s="142">
        <v>170</v>
      </c>
      <c r="I24" s="142">
        <v>148</v>
      </c>
      <c r="J24" s="142">
        <v>101</v>
      </c>
      <c r="K24" s="142">
        <v>2871</v>
      </c>
      <c r="L24" s="142">
        <v>2930</v>
      </c>
      <c r="M24" s="142">
        <v>2960</v>
      </c>
      <c r="N24" s="134">
        <v>202.08969999999999</v>
      </c>
      <c r="O24" s="136">
        <v>177.73740000000001</v>
      </c>
      <c r="P24" s="136">
        <v>177.73740000000001</v>
      </c>
      <c r="Q24" s="134">
        <v>44.98</v>
      </c>
      <c r="R24" s="134">
        <v>44.98</v>
      </c>
      <c r="S24" s="136">
        <v>44.98</v>
      </c>
      <c r="T24" s="134">
        <v>607.65890000000002</v>
      </c>
      <c r="U24" s="8">
        <v>607.65890000000002</v>
      </c>
      <c r="V24" s="134">
        <v>608.65890000000002</v>
      </c>
      <c r="W24" s="143">
        <v>3862</v>
      </c>
      <c r="X24" s="143">
        <v>3971</v>
      </c>
      <c r="Y24" s="8">
        <v>4032</v>
      </c>
      <c r="Z24" s="8">
        <v>4059</v>
      </c>
      <c r="AA24" s="8">
        <v>3049</v>
      </c>
      <c r="AB24" s="8">
        <v>3219</v>
      </c>
      <c r="AC24" s="8">
        <v>3365</v>
      </c>
      <c r="AD24" s="8">
        <v>3077</v>
      </c>
      <c r="AE24" s="8">
        <v>6748</v>
      </c>
      <c r="AF24" s="8">
        <v>6939</v>
      </c>
      <c r="AG24" s="8">
        <v>6880</v>
      </c>
      <c r="AH24" s="8">
        <v>6973</v>
      </c>
      <c r="AI24" s="80" t="s">
        <v>65</v>
      </c>
      <c r="AJ24" s="62"/>
      <c r="AK24" s="62"/>
      <c r="AL24" s="62"/>
    </row>
    <row r="25" spans="1:38" ht="15.75" thickBot="1">
      <c r="A25" s="78" t="s">
        <v>66</v>
      </c>
      <c r="B25" s="142">
        <v>961</v>
      </c>
      <c r="C25" s="134">
        <v>982</v>
      </c>
      <c r="D25" s="141">
        <v>975</v>
      </c>
      <c r="E25" s="134">
        <v>821</v>
      </c>
      <c r="F25" s="134">
        <v>804</v>
      </c>
      <c r="G25" s="134">
        <v>804</v>
      </c>
      <c r="H25" s="134">
        <v>4822</v>
      </c>
      <c r="I25" s="134">
        <v>5680</v>
      </c>
      <c r="J25" s="134">
        <v>5538</v>
      </c>
      <c r="K25" s="134">
        <v>896</v>
      </c>
      <c r="L25" s="134">
        <v>781</v>
      </c>
      <c r="M25" s="192"/>
      <c r="N25" s="134">
        <v>1508</v>
      </c>
      <c r="O25" s="136">
        <v>1508</v>
      </c>
      <c r="P25" s="136">
        <v>1508</v>
      </c>
      <c r="Q25" s="134">
        <v>5616</v>
      </c>
      <c r="R25" s="134">
        <v>5616</v>
      </c>
      <c r="S25" s="136">
        <v>5763.3788999999997</v>
      </c>
      <c r="T25" s="134">
        <v>24850</v>
      </c>
      <c r="U25" s="134">
        <v>21000</v>
      </c>
      <c r="V25" s="136">
        <v>21000</v>
      </c>
      <c r="W25" s="8">
        <v>6657</v>
      </c>
      <c r="X25" s="8">
        <v>7500</v>
      </c>
      <c r="Y25" s="8">
        <v>7466</v>
      </c>
      <c r="Z25" s="8">
        <v>8825</v>
      </c>
      <c r="AA25" s="8">
        <v>7852.1711999999998</v>
      </c>
      <c r="AB25" s="8">
        <v>6898.9639999999999</v>
      </c>
      <c r="AC25" s="8">
        <v>7624</v>
      </c>
      <c r="AD25" s="8">
        <v>7512</v>
      </c>
      <c r="AE25" s="8">
        <v>9000</v>
      </c>
      <c r="AF25" s="8">
        <v>9382</v>
      </c>
      <c r="AG25" s="8">
        <v>9000</v>
      </c>
      <c r="AH25" s="8">
        <v>9000</v>
      </c>
      <c r="AI25" s="80" t="s">
        <v>68</v>
      </c>
      <c r="AJ25" s="62"/>
      <c r="AK25" s="62"/>
      <c r="AL25" s="62"/>
    </row>
    <row r="26" spans="1:38" ht="15.75" thickBot="1">
      <c r="A26" s="78" t="s">
        <v>69</v>
      </c>
      <c r="B26" s="142"/>
      <c r="C26" s="134"/>
      <c r="D26" s="141"/>
      <c r="E26" s="142">
        <v>11</v>
      </c>
      <c r="F26" s="142">
        <v>10</v>
      </c>
      <c r="G26" s="134">
        <v>10</v>
      </c>
      <c r="H26" s="142">
        <v>303.74459999999999</v>
      </c>
      <c r="I26" s="142">
        <v>350.4203</v>
      </c>
      <c r="J26" s="134">
        <v>350.4203</v>
      </c>
      <c r="K26" s="142"/>
      <c r="L26" s="142"/>
      <c r="M26" s="142">
        <v>350.4203</v>
      </c>
      <c r="N26" s="134">
        <v>49.670099999999998</v>
      </c>
      <c r="O26" s="136">
        <v>50.335099999999997</v>
      </c>
      <c r="P26" s="136">
        <v>50.335099999999997</v>
      </c>
      <c r="Q26" s="134">
        <v>312.8</v>
      </c>
      <c r="R26" s="134">
        <v>307.36669999999998</v>
      </c>
      <c r="S26" s="136">
        <v>301.88889999999998</v>
      </c>
      <c r="T26" s="134">
        <v>39296.585299999999</v>
      </c>
      <c r="U26" s="134">
        <v>39250</v>
      </c>
      <c r="V26" s="136">
        <v>39250</v>
      </c>
      <c r="W26" s="8">
        <v>411</v>
      </c>
      <c r="X26" s="8">
        <v>460</v>
      </c>
      <c r="Y26" s="8">
        <v>460</v>
      </c>
      <c r="Z26" s="8">
        <v>761.17570000000001</v>
      </c>
      <c r="AA26" s="8">
        <v>450</v>
      </c>
      <c r="AB26" s="8">
        <v>450</v>
      </c>
      <c r="AC26" s="8">
        <v>450</v>
      </c>
      <c r="AD26" s="8">
        <v>450</v>
      </c>
      <c r="AE26" s="8">
        <v>39661</v>
      </c>
      <c r="AF26" s="8">
        <v>39661</v>
      </c>
      <c r="AG26" s="8">
        <v>39710</v>
      </c>
      <c r="AH26" s="8">
        <v>39710</v>
      </c>
      <c r="AI26" s="80" t="s">
        <v>72</v>
      </c>
      <c r="AJ26" s="62"/>
      <c r="AK26" s="62"/>
      <c r="AL26" s="62"/>
    </row>
    <row r="27" spans="1:38" ht="15.75" thickBot="1">
      <c r="A27" s="78" t="s">
        <v>77</v>
      </c>
      <c r="B27" s="142"/>
      <c r="C27" s="135">
        <v>54</v>
      </c>
      <c r="D27" s="141">
        <v>64</v>
      </c>
      <c r="E27" s="134"/>
      <c r="F27" s="134">
        <v>64</v>
      </c>
      <c r="G27" s="142">
        <v>74</v>
      </c>
      <c r="H27" s="142"/>
      <c r="I27" s="142"/>
      <c r="J27" s="134"/>
      <c r="K27" s="134"/>
      <c r="L27" s="134">
        <v>812</v>
      </c>
      <c r="M27" s="142">
        <v>812</v>
      </c>
      <c r="N27" s="136">
        <v>328</v>
      </c>
      <c r="O27" s="136">
        <v>328</v>
      </c>
      <c r="P27" s="136">
        <v>328</v>
      </c>
      <c r="Q27" s="136">
        <v>549</v>
      </c>
      <c r="R27" s="136">
        <v>549</v>
      </c>
      <c r="S27" s="136">
        <v>549</v>
      </c>
      <c r="T27" s="136">
        <v>22018</v>
      </c>
      <c r="U27" s="136">
        <v>22000</v>
      </c>
      <c r="V27" s="136">
        <v>22000</v>
      </c>
      <c r="W27" s="133">
        <v>1124.4860000000001</v>
      </c>
      <c r="X27" s="8">
        <v>1452</v>
      </c>
      <c r="Y27" s="8">
        <v>1452</v>
      </c>
      <c r="Z27" s="8">
        <v>1102</v>
      </c>
      <c r="AA27" s="8">
        <v>1167</v>
      </c>
      <c r="AB27" s="8">
        <v>1158</v>
      </c>
      <c r="AC27" s="8">
        <v>1158</v>
      </c>
      <c r="AD27" s="8">
        <v>1158</v>
      </c>
      <c r="AE27" s="8">
        <v>1452.4380000000001</v>
      </c>
      <c r="AF27" s="8">
        <v>1452</v>
      </c>
      <c r="AG27" s="8">
        <v>1452</v>
      </c>
      <c r="AH27" s="8">
        <v>1452</v>
      </c>
      <c r="AI27" s="81" t="s">
        <v>78</v>
      </c>
      <c r="AJ27" s="62"/>
      <c r="AK27" s="62"/>
      <c r="AL27" s="62"/>
    </row>
    <row r="28" spans="1:38" ht="16.5" thickBot="1">
      <c r="A28" s="55" t="s">
        <v>144</v>
      </c>
      <c r="B28" s="79">
        <v>10148.388000000001</v>
      </c>
      <c r="C28" s="79">
        <v>9040.5879999999997</v>
      </c>
      <c r="D28" s="79">
        <v>4516.4549999999999</v>
      </c>
      <c r="E28" s="79">
        <v>3466.8739999999998</v>
      </c>
      <c r="F28" s="79">
        <v>4421.3649000000005</v>
      </c>
      <c r="G28" s="79">
        <v>4370.8130000000001</v>
      </c>
      <c r="H28" s="79">
        <v>39998.401899999997</v>
      </c>
      <c r="I28" s="79">
        <v>35581.193299999999</v>
      </c>
      <c r="J28" s="79">
        <v>34701.078299999994</v>
      </c>
      <c r="K28" s="79">
        <v>13191.463800000001</v>
      </c>
      <c r="L28" s="79">
        <v>13920.670399999999</v>
      </c>
      <c r="M28" s="79">
        <f>SUM(M6:M27)</f>
        <v>12541.474200000001</v>
      </c>
      <c r="N28" s="79">
        <v>11871.124299999998</v>
      </c>
      <c r="O28" s="79">
        <v>13924.6391</v>
      </c>
      <c r="P28" s="79">
        <v>13925.6391</v>
      </c>
      <c r="Q28" s="79">
        <v>36500.242000000006</v>
      </c>
      <c r="R28" s="79">
        <v>38457.054300000003</v>
      </c>
      <c r="S28" s="79">
        <v>36332.8344</v>
      </c>
      <c r="T28" s="79">
        <v>416338.32139999996</v>
      </c>
      <c r="U28" s="79">
        <v>414131.9179</v>
      </c>
      <c r="V28" s="79">
        <f>SUM(V6:V27)</f>
        <v>455293.09389999998</v>
      </c>
      <c r="W28" s="79">
        <v>64305.078000000001</v>
      </c>
      <c r="X28" s="79">
        <v>67481.791599999997</v>
      </c>
      <c r="Y28" s="79">
        <v>67107.809500000003</v>
      </c>
      <c r="Z28" s="79">
        <v>70614.911899999992</v>
      </c>
      <c r="AA28" s="79">
        <v>60074.168700000009</v>
      </c>
      <c r="AB28" s="79">
        <v>59324.324299999993</v>
      </c>
      <c r="AC28" s="79">
        <v>60445.580600000001</v>
      </c>
      <c r="AD28" s="79">
        <v>60045.767</v>
      </c>
      <c r="AE28" s="79">
        <v>250377.74799999999</v>
      </c>
      <c r="AF28" s="79">
        <v>249621.24869000001</v>
      </c>
      <c r="AG28" s="79">
        <v>255725.9356</v>
      </c>
      <c r="AH28" s="79">
        <f>SUM(AH6:AH27)</f>
        <v>251564.29849999998</v>
      </c>
      <c r="AI28" s="55" t="s">
        <v>139</v>
      </c>
      <c r="AJ28" s="62"/>
    </row>
    <row r="29" spans="1:38" ht="16.5" thickBot="1">
      <c r="A29" s="55" t="s">
        <v>132</v>
      </c>
      <c r="B29" s="205" t="s">
        <v>101</v>
      </c>
      <c r="C29" s="205" t="s">
        <v>101</v>
      </c>
      <c r="D29" s="205" t="s">
        <v>101</v>
      </c>
      <c r="E29" s="79">
        <v>174493.42199999999</v>
      </c>
      <c r="F29" s="79">
        <v>183203.45449999999</v>
      </c>
      <c r="G29" s="79">
        <v>189390.43280000001</v>
      </c>
      <c r="H29" s="205" t="s">
        <v>101</v>
      </c>
      <c r="I29" s="205" t="s">
        <v>101</v>
      </c>
      <c r="J29" s="205" t="s">
        <v>101</v>
      </c>
      <c r="K29" s="79">
        <v>1061386.5881000001</v>
      </c>
      <c r="L29" s="79">
        <v>1087571.6128</v>
      </c>
      <c r="M29" s="79">
        <v>1084913.5867999999</v>
      </c>
      <c r="N29" s="79">
        <v>176011.7703</v>
      </c>
      <c r="O29" s="79">
        <v>164966.79879999999</v>
      </c>
      <c r="P29" s="79">
        <v>164966.79879999999</v>
      </c>
      <c r="Q29" s="79">
        <v>4058930.81</v>
      </c>
      <c r="R29" s="79">
        <v>4053906.5904999999</v>
      </c>
      <c r="S29" s="79">
        <v>4048946.1338999998</v>
      </c>
      <c r="T29" s="79">
        <v>3332539.8839000002</v>
      </c>
      <c r="U29" s="79">
        <v>3207673.4824999999</v>
      </c>
      <c r="V29" s="79">
        <v>3207689.78</v>
      </c>
      <c r="W29" s="79">
        <v>1571462.9584999999</v>
      </c>
      <c r="X29" s="79">
        <v>1575908.5436</v>
      </c>
      <c r="Y29" s="79">
        <v>1579878.1365</v>
      </c>
      <c r="Z29" s="79">
        <v>1439270.8184</v>
      </c>
      <c r="AA29" s="79">
        <v>1392772.0358</v>
      </c>
      <c r="AB29" s="79">
        <v>1391107.4826</v>
      </c>
      <c r="AC29" s="79">
        <v>1394226.2512000001</v>
      </c>
      <c r="AD29" s="79">
        <v>1396673.2021999999</v>
      </c>
      <c r="AE29" s="79">
        <v>4811191.76</v>
      </c>
      <c r="AF29" s="79">
        <v>4807762.8683000002</v>
      </c>
      <c r="AG29" s="79">
        <v>4817696.1204000004</v>
      </c>
      <c r="AH29" s="79">
        <v>4817696.1204000004</v>
      </c>
      <c r="AI29" s="55" t="s">
        <v>135</v>
      </c>
      <c r="AJ29" s="62"/>
    </row>
    <row r="30" spans="1:38">
      <c r="A30" s="43" t="s">
        <v>105</v>
      </c>
      <c r="AI30" s="5" t="s">
        <v>106</v>
      </c>
    </row>
    <row r="31" spans="1:38">
      <c r="A31" s="44" t="s">
        <v>107</v>
      </c>
      <c r="AI31" s="21" t="s">
        <v>141</v>
      </c>
    </row>
    <row r="32" spans="1:38">
      <c r="A32" s="43" t="s">
        <v>110</v>
      </c>
      <c r="AI32" s="5" t="s">
        <v>140</v>
      </c>
    </row>
    <row r="33" spans="1:35">
      <c r="A33" s="44" t="s">
        <v>108</v>
      </c>
      <c r="AI33" s="21" t="s">
        <v>142</v>
      </c>
    </row>
    <row r="36" spans="1:35">
      <c r="G36" s="62"/>
      <c r="AH36" s="62"/>
    </row>
  </sheetData>
  <mergeCells count="21">
    <mergeCell ref="H4:J4"/>
    <mergeCell ref="H3:M3"/>
    <mergeCell ref="K4:M4"/>
    <mergeCell ref="W3:Z3"/>
    <mergeCell ref="W4:Z4"/>
    <mergeCell ref="N4:P4"/>
    <mergeCell ref="N3:P3"/>
    <mergeCell ref="A2:B2"/>
    <mergeCell ref="A3:A5"/>
    <mergeCell ref="B3:G3"/>
    <mergeCell ref="E4:G4"/>
    <mergeCell ref="B4:D4"/>
    <mergeCell ref="AI3:AI5"/>
    <mergeCell ref="T3:V3"/>
    <mergeCell ref="T4:V4"/>
    <mergeCell ref="Q3:S3"/>
    <mergeCell ref="Q4:S4"/>
    <mergeCell ref="AE3:AH3"/>
    <mergeCell ref="AE4:AH4"/>
    <mergeCell ref="AA3:AD3"/>
    <mergeCell ref="AA4:AD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1"/>
  <sheetViews>
    <sheetView rightToLeft="1" topLeftCell="C1" workbookViewId="0">
      <selection activeCell="F13" sqref="F13"/>
    </sheetView>
  </sheetViews>
  <sheetFormatPr defaultColWidth="9.140625" defaultRowHeight="15"/>
  <cols>
    <col min="1" max="9" width="16.42578125" style="21" customWidth="1"/>
    <col min="10" max="10" width="23.140625" style="21" customWidth="1"/>
    <col min="11" max="16384" width="9.140625" style="21"/>
  </cols>
  <sheetData>
    <row r="1" spans="1:13" ht="15.75" customHeight="1">
      <c r="A1" s="218" t="s">
        <v>204</v>
      </c>
      <c r="B1" s="218"/>
      <c r="C1" s="218"/>
      <c r="D1" s="218"/>
      <c r="E1" s="218"/>
      <c r="F1" s="218"/>
      <c r="G1" s="218"/>
    </row>
    <row r="2" spans="1:13" ht="15.75" customHeight="1">
      <c r="D2" s="3"/>
      <c r="E2" s="3"/>
      <c r="F2" s="3"/>
      <c r="G2" s="3"/>
      <c r="H2" s="3"/>
      <c r="I2" s="3"/>
      <c r="J2" s="21" t="s">
        <v>205</v>
      </c>
      <c r="K2" s="3"/>
      <c r="L2" s="3"/>
      <c r="M2" s="3"/>
    </row>
    <row r="3" spans="1:13" ht="16.5" customHeight="1" thickBot="1">
      <c r="A3" s="10" t="s">
        <v>177</v>
      </c>
      <c r="B3" s="10"/>
      <c r="C3" s="10"/>
      <c r="D3" s="10"/>
      <c r="E3" s="148"/>
      <c r="F3" s="10"/>
      <c r="G3" s="4"/>
      <c r="J3" s="10" t="s">
        <v>111</v>
      </c>
      <c r="K3" s="3"/>
    </row>
    <row r="4" spans="1:13" ht="16.5" thickBot="1">
      <c r="A4" s="279" t="s">
        <v>0</v>
      </c>
      <c r="B4" s="288" t="s">
        <v>112</v>
      </c>
      <c r="C4" s="289"/>
      <c r="D4" s="289"/>
      <c r="E4" s="290"/>
      <c r="F4" s="288" t="s">
        <v>113</v>
      </c>
      <c r="G4" s="289"/>
      <c r="H4" s="289"/>
      <c r="I4" s="290"/>
      <c r="J4" s="282" t="s">
        <v>3</v>
      </c>
      <c r="K4" s="3"/>
    </row>
    <row r="5" spans="1:13" ht="16.5" thickBot="1">
      <c r="A5" s="280"/>
      <c r="B5" s="285" t="s">
        <v>114</v>
      </c>
      <c r="C5" s="286"/>
      <c r="D5" s="286"/>
      <c r="E5" s="287"/>
      <c r="F5" s="291" t="s">
        <v>115</v>
      </c>
      <c r="G5" s="292"/>
      <c r="H5" s="292"/>
      <c r="I5" s="293"/>
      <c r="J5" s="283"/>
      <c r="K5" s="3"/>
    </row>
    <row r="6" spans="1:13" ht="16.5" thickBot="1">
      <c r="A6" s="281"/>
      <c r="B6" s="82">
        <v>2019</v>
      </c>
      <c r="C6" s="82">
        <v>2020</v>
      </c>
      <c r="D6" s="82">
        <v>2021</v>
      </c>
      <c r="E6" s="82">
        <v>2022</v>
      </c>
      <c r="F6" s="137">
        <v>2019</v>
      </c>
      <c r="G6" s="137">
        <v>2020</v>
      </c>
      <c r="H6" s="137">
        <v>2021</v>
      </c>
      <c r="I6" s="137">
        <v>2022</v>
      </c>
      <c r="J6" s="284"/>
    </row>
    <row r="7" spans="1:13" ht="16.5" thickBot="1">
      <c r="A7" s="83" t="s">
        <v>5</v>
      </c>
      <c r="B7" s="19">
        <v>44502.816900999998</v>
      </c>
      <c r="C7" s="19">
        <v>43697.183099000002</v>
      </c>
      <c r="D7" s="19">
        <v>45808</v>
      </c>
      <c r="E7" s="13">
        <v>47452.112675999997</v>
      </c>
      <c r="F7" s="13">
        <v>2192.4430000000002</v>
      </c>
      <c r="G7" s="13">
        <v>2273.2394370000002</v>
      </c>
      <c r="H7" s="13">
        <v>2169</v>
      </c>
      <c r="I7" s="13">
        <v>2215.4929579999998</v>
      </c>
      <c r="J7" s="88" t="s">
        <v>8</v>
      </c>
    </row>
    <row r="8" spans="1:13" ht="16.5" thickBot="1">
      <c r="A8" s="83" t="s">
        <v>9</v>
      </c>
      <c r="B8" s="12">
        <v>421142.26793799998</v>
      </c>
      <c r="C8" s="12">
        <v>358868.76517500001</v>
      </c>
      <c r="D8" s="19">
        <v>405467.63400000002</v>
      </c>
      <c r="E8" s="13">
        <v>507063.96827299998</v>
      </c>
      <c r="F8" s="14">
        <v>3077.8768700000001</v>
      </c>
      <c r="G8" s="14">
        <v>3296.6024360000001</v>
      </c>
      <c r="H8" s="13">
        <v>3556.9842020000001</v>
      </c>
      <c r="I8" s="13">
        <v>4176.8862410000002</v>
      </c>
      <c r="J8" s="88" t="s">
        <v>165</v>
      </c>
    </row>
    <row r="9" spans="1:13" ht="16.5" thickBot="1">
      <c r="A9" s="83" t="s">
        <v>12</v>
      </c>
      <c r="B9" s="12">
        <v>38574.069149000003</v>
      </c>
      <c r="C9" s="12">
        <v>33903.884596000004</v>
      </c>
      <c r="D9" s="19">
        <v>38868.670209999997</v>
      </c>
      <c r="E9" s="13">
        <v>44382.686170000001</v>
      </c>
      <c r="F9" s="14">
        <v>117.227189</v>
      </c>
      <c r="G9" s="14">
        <v>97.459601000000006</v>
      </c>
      <c r="H9" s="13">
        <v>114.29285900000001</v>
      </c>
      <c r="I9" s="13">
        <v>129.31623400000001</v>
      </c>
      <c r="J9" s="88" t="s">
        <v>14</v>
      </c>
    </row>
    <row r="10" spans="1:13" ht="16.5" thickBot="1">
      <c r="A10" s="83" t="s">
        <v>15</v>
      </c>
      <c r="B10" s="12">
        <v>38797.408925999996</v>
      </c>
      <c r="C10" s="12">
        <v>39218.117653000001</v>
      </c>
      <c r="D10" s="19">
        <v>45443.54</v>
      </c>
      <c r="E10" s="13">
        <v>46181.208397000002</v>
      </c>
      <c r="F10" s="14">
        <v>3910.2359139999999</v>
      </c>
      <c r="G10" s="14">
        <v>4604.0007939999996</v>
      </c>
      <c r="H10" s="13">
        <v>6257.9659000000001</v>
      </c>
      <c r="I10" s="13">
        <v>4526.4754300000004</v>
      </c>
      <c r="J10" s="88" t="s">
        <v>17</v>
      </c>
    </row>
    <row r="11" spans="1:13" ht="16.5" thickBot="1">
      <c r="A11" s="83" t="s">
        <v>18</v>
      </c>
      <c r="B11" s="12">
        <v>171157.86311899999</v>
      </c>
      <c r="C11" s="12">
        <v>147688.69383</v>
      </c>
      <c r="D11" s="12">
        <v>163472.8015</v>
      </c>
      <c r="E11" s="13">
        <v>191912.88942399999</v>
      </c>
      <c r="F11" s="14">
        <v>25291</v>
      </c>
      <c r="G11" s="14">
        <v>20756.163587999999</v>
      </c>
      <c r="H11" s="13">
        <v>19903.88882</v>
      </c>
      <c r="I11" s="13">
        <v>24498.622520000001</v>
      </c>
      <c r="J11" s="88" t="s">
        <v>20</v>
      </c>
    </row>
    <row r="12" spans="1:13" ht="16.5" thickBot="1">
      <c r="A12" s="84" t="s">
        <v>131</v>
      </c>
      <c r="B12" s="12">
        <v>1165.840745</v>
      </c>
      <c r="C12" s="12">
        <v>1235.4003170000001</v>
      </c>
      <c r="D12" s="19">
        <v>1340.468496</v>
      </c>
      <c r="E12" s="13">
        <v>1246.5860250000001</v>
      </c>
      <c r="F12" s="14">
        <v>385.561373</v>
      </c>
      <c r="G12" s="14">
        <v>453.39986499999998</v>
      </c>
      <c r="H12" s="13">
        <v>500.474447</v>
      </c>
      <c r="I12" s="13">
        <v>452.42860200000001</v>
      </c>
      <c r="J12" s="88" t="s">
        <v>26</v>
      </c>
    </row>
    <row r="13" spans="1:13" ht="16.5" thickBot="1">
      <c r="A13" s="83" t="s">
        <v>21</v>
      </c>
      <c r="B13" s="12">
        <v>3166.3290569999999</v>
      </c>
      <c r="C13" s="12">
        <v>3423.4582489999998</v>
      </c>
      <c r="D13" s="19">
        <v>3701.419641</v>
      </c>
      <c r="E13" s="13">
        <v>4003.4681479999999</v>
      </c>
      <c r="F13" s="14">
        <v>40.292400000000001</v>
      </c>
      <c r="G13" s="14">
        <v>43.882240000000003</v>
      </c>
      <c r="H13" s="13">
        <v>43.575428000000002</v>
      </c>
      <c r="I13" s="13">
        <v>51.435203999999999</v>
      </c>
      <c r="J13" s="88" t="s">
        <v>24</v>
      </c>
    </row>
    <row r="14" spans="1:13" ht="16.5" thickBot="1">
      <c r="A14" s="83" t="s">
        <v>27</v>
      </c>
      <c r="B14" s="12">
        <v>792966.95665900002</v>
      </c>
      <c r="C14" s="12">
        <v>700117.92326800001</v>
      </c>
      <c r="D14" s="19">
        <v>833541.23659999995</v>
      </c>
      <c r="E14" s="13">
        <v>1108148.9782179999</v>
      </c>
      <c r="F14" s="14">
        <v>17709.616837000001</v>
      </c>
      <c r="G14" s="14">
        <v>17941.026519999999</v>
      </c>
      <c r="H14" s="13">
        <v>19267.08971</v>
      </c>
      <c r="I14" s="13">
        <v>26660.287013000001</v>
      </c>
      <c r="J14" s="88" t="s">
        <v>30</v>
      </c>
    </row>
    <row r="15" spans="1:13" ht="16.5" thickBot="1">
      <c r="A15" s="83" t="s">
        <v>31</v>
      </c>
      <c r="B15" s="12">
        <v>34895.362079999999</v>
      </c>
      <c r="C15" s="12">
        <v>62057.377923</v>
      </c>
      <c r="D15" s="19">
        <v>20685.1803</v>
      </c>
      <c r="E15" s="13">
        <v>36729.439159000001</v>
      </c>
      <c r="F15" s="14">
        <v>15162.4</v>
      </c>
      <c r="G15" s="14">
        <v>13280.566989000001</v>
      </c>
      <c r="H15" s="13">
        <v>4080.146189</v>
      </c>
      <c r="I15" s="13">
        <v>7390.5816709999999</v>
      </c>
      <c r="J15" s="88" t="s">
        <v>34</v>
      </c>
    </row>
    <row r="16" spans="1:13" ht="16.5" thickBot="1">
      <c r="A16" s="83" t="s">
        <v>35</v>
      </c>
      <c r="B16" s="12">
        <v>20379.232553999998</v>
      </c>
      <c r="C16" s="12">
        <v>15572.35232</v>
      </c>
      <c r="D16" s="19">
        <v>19718.89344</v>
      </c>
      <c r="E16" s="13">
        <v>18595.794717000001</v>
      </c>
      <c r="F16" s="14">
        <v>4195.0819289999999</v>
      </c>
      <c r="G16" s="14">
        <v>3207.4665140000002</v>
      </c>
      <c r="H16" s="13">
        <v>4061.155154</v>
      </c>
      <c r="I16" s="13">
        <v>6521.238687</v>
      </c>
      <c r="J16" s="88" t="s">
        <v>164</v>
      </c>
    </row>
    <row r="17" spans="1:14" ht="16.5" thickBot="1">
      <c r="A17" s="85" t="s">
        <v>76</v>
      </c>
      <c r="B17" s="12">
        <v>1626.302864</v>
      </c>
      <c r="C17" s="12">
        <v>1873.1572000000001</v>
      </c>
      <c r="D17" s="19">
        <v>7628.2764340000003</v>
      </c>
      <c r="E17" s="13">
        <v>10420</v>
      </c>
      <c r="F17" s="14">
        <v>859.99300900000003</v>
      </c>
      <c r="G17" s="14">
        <v>990.527604</v>
      </c>
      <c r="H17" s="13">
        <v>4033.2562469999998</v>
      </c>
      <c r="I17" s="13">
        <v>5509.3882940000003</v>
      </c>
      <c r="J17" s="88" t="s">
        <v>41</v>
      </c>
    </row>
    <row r="18" spans="1:14" ht="16.5" thickBot="1">
      <c r="A18" s="83" t="s">
        <v>42</v>
      </c>
      <c r="B18" s="12">
        <v>225232.37360399999</v>
      </c>
      <c r="C18" s="12">
        <v>166756.98439600001</v>
      </c>
      <c r="D18" s="19">
        <v>204004.06839999999</v>
      </c>
      <c r="E18" s="13">
        <v>264182.174</v>
      </c>
      <c r="F18" s="14">
        <v>7416.8446700000004</v>
      </c>
      <c r="G18" s="14">
        <v>9828.861997</v>
      </c>
      <c r="H18" s="13">
        <v>8215.7371029999995</v>
      </c>
      <c r="I18" s="13">
        <v>7532.957034</v>
      </c>
      <c r="J18" s="88" t="s">
        <v>44</v>
      </c>
    </row>
    <row r="19" spans="1:14" ht="16.5" thickBot="1">
      <c r="A19" s="83" t="s">
        <v>45</v>
      </c>
      <c r="B19" s="12">
        <v>76331.518668000004</v>
      </c>
      <c r="C19" s="12">
        <v>63367.601873</v>
      </c>
      <c r="D19" s="19">
        <v>88191.977480000001</v>
      </c>
      <c r="E19" s="13">
        <v>111943.82</v>
      </c>
      <c r="F19" s="14">
        <v>1781.75</v>
      </c>
      <c r="G19" s="14">
        <v>1425.320817</v>
      </c>
      <c r="H19" s="13">
        <v>1870.3576330000001</v>
      </c>
      <c r="I19" s="13">
        <v>2346.94</v>
      </c>
      <c r="J19" s="88" t="s">
        <v>47</v>
      </c>
    </row>
    <row r="20" spans="1:14" ht="16.5" thickBot="1">
      <c r="A20" s="83" t="s">
        <v>48</v>
      </c>
      <c r="B20" s="12">
        <v>17058.7</v>
      </c>
      <c r="C20" s="12">
        <v>15561.3</v>
      </c>
      <c r="D20" s="19">
        <v>18036.8</v>
      </c>
      <c r="E20" s="13">
        <v>19111.900000000001</v>
      </c>
      <c r="F20" s="14">
        <v>120.45</v>
      </c>
      <c r="G20" s="14">
        <v>1112.617471</v>
      </c>
      <c r="H20" s="13">
        <v>1293.5552399999999</v>
      </c>
      <c r="I20" s="13">
        <v>1304.21967</v>
      </c>
      <c r="J20" s="88" t="s">
        <v>50</v>
      </c>
    </row>
    <row r="21" spans="1:14" ht="16.5" thickBot="1">
      <c r="A21" s="83" t="s">
        <v>51</v>
      </c>
      <c r="B21" s="19">
        <v>183466.20879100001</v>
      </c>
      <c r="C21" s="19">
        <v>146400.51934299999</v>
      </c>
      <c r="D21" s="19">
        <v>179570.7836</v>
      </c>
      <c r="E21" s="13">
        <v>237101.110334</v>
      </c>
      <c r="F21" s="14">
        <v>121.3</v>
      </c>
      <c r="G21" s="14">
        <v>419.52480100000002</v>
      </c>
      <c r="H21" s="13">
        <v>536.03216499999996</v>
      </c>
      <c r="I21" s="13">
        <v>604.73494300000004</v>
      </c>
      <c r="J21" s="88" t="s">
        <v>53</v>
      </c>
    </row>
    <row r="22" spans="1:14" ht="16.5" thickBot="1">
      <c r="A22" s="83" t="s">
        <v>54</v>
      </c>
      <c r="B22" s="12">
        <v>134623.592787</v>
      </c>
      <c r="C22" s="12">
        <v>105948.765176</v>
      </c>
      <c r="D22" s="19">
        <v>136641.92509999999</v>
      </c>
      <c r="E22" s="13">
        <v>175363.096724</v>
      </c>
      <c r="F22" s="14">
        <v>607.78281400000003</v>
      </c>
      <c r="G22" s="14">
        <v>484.68739799999997</v>
      </c>
      <c r="H22" s="13">
        <v>587.28262900000004</v>
      </c>
      <c r="I22" s="13">
        <v>743.42207699999994</v>
      </c>
      <c r="J22" s="88" t="s">
        <v>56</v>
      </c>
    </row>
    <row r="23" spans="1:14" ht="16.5" thickBot="1">
      <c r="A23" s="83" t="s">
        <v>57</v>
      </c>
      <c r="B23" s="12">
        <v>53367.042271999999</v>
      </c>
      <c r="C23" s="12">
        <v>63545.998162999997</v>
      </c>
      <c r="D23" s="19">
        <v>37944.879050000003</v>
      </c>
      <c r="E23" s="13">
        <v>39303.066807000003</v>
      </c>
      <c r="F23" s="14">
        <v>2824.4</v>
      </c>
      <c r="G23" s="14">
        <v>1591.4195279999999</v>
      </c>
      <c r="H23" s="13">
        <v>1543.120948</v>
      </c>
      <c r="I23" s="13">
        <v>1768.434573</v>
      </c>
      <c r="J23" s="88" t="s">
        <v>59</v>
      </c>
    </row>
    <row r="24" spans="1:14" ht="16.5" thickBot="1">
      <c r="A24" s="83" t="s">
        <v>60</v>
      </c>
      <c r="B24" s="12">
        <v>32600.102481000002</v>
      </c>
      <c r="C24" s="12">
        <v>29153.292138000001</v>
      </c>
      <c r="D24" s="19">
        <v>39005.706440000002</v>
      </c>
      <c r="E24" s="13">
        <v>40537.149795999998</v>
      </c>
      <c r="F24" s="14">
        <v>267.09500200000002</v>
      </c>
      <c r="G24" s="14">
        <v>1200.173714</v>
      </c>
      <c r="H24" s="13">
        <v>1511.2740309999999</v>
      </c>
      <c r="I24" s="13">
        <v>1599.5756080000001</v>
      </c>
      <c r="J24" s="88" t="s">
        <v>62</v>
      </c>
    </row>
    <row r="25" spans="1:14" ht="16.5" thickBot="1">
      <c r="A25" s="83" t="s">
        <v>63</v>
      </c>
      <c r="B25" s="12">
        <v>317359.29318799998</v>
      </c>
      <c r="C25" s="12">
        <v>369308.72138900001</v>
      </c>
      <c r="D25" s="19">
        <v>402077</v>
      </c>
      <c r="E25" s="13">
        <v>409306.88992099999</v>
      </c>
      <c r="F25" s="14">
        <v>35063.634375000001</v>
      </c>
      <c r="G25" s="14">
        <v>42501.183504000001</v>
      </c>
      <c r="H25" s="13">
        <v>48354</v>
      </c>
      <c r="I25" s="13">
        <v>44801.723129999998</v>
      </c>
      <c r="J25" s="88" t="s">
        <v>65</v>
      </c>
    </row>
    <row r="26" spans="1:14" ht="16.5" thickBot="1">
      <c r="A26" s="83" t="s">
        <v>66</v>
      </c>
      <c r="B26" s="12">
        <v>119700.62294299999</v>
      </c>
      <c r="C26" s="12">
        <v>114724.493617</v>
      </c>
      <c r="D26" s="19">
        <v>142866.58309999999</v>
      </c>
      <c r="E26" s="13">
        <v>130912.555699</v>
      </c>
      <c r="F26" s="14">
        <v>14160</v>
      </c>
      <c r="G26" s="14">
        <v>13402.447747</v>
      </c>
      <c r="H26" s="13">
        <v>17195.224419999999</v>
      </c>
      <c r="I26" s="13">
        <v>13525.302167</v>
      </c>
      <c r="J26" s="88" t="s">
        <v>68</v>
      </c>
    </row>
    <row r="27" spans="1:14" ht="16.5" thickBot="1">
      <c r="A27" s="83" t="s">
        <v>69</v>
      </c>
      <c r="B27" s="12">
        <v>7593.745551</v>
      </c>
      <c r="C27" s="12">
        <v>7915.9855150000003</v>
      </c>
      <c r="D27" s="19">
        <v>9996.2404189999997</v>
      </c>
      <c r="E27" s="13">
        <v>10997.168611999999</v>
      </c>
      <c r="F27" s="14">
        <v>1421.284224</v>
      </c>
      <c r="G27" s="14">
        <v>1598.061872</v>
      </c>
      <c r="H27" s="13">
        <v>1857.1726610000001</v>
      </c>
      <c r="I27" s="13">
        <v>2059.628103</v>
      </c>
      <c r="J27" s="88" t="s">
        <v>72</v>
      </c>
    </row>
    <row r="28" spans="1:14" ht="16.5" thickBot="1">
      <c r="A28" s="83" t="s">
        <v>77</v>
      </c>
      <c r="B28" s="20">
        <v>24935.391639000001</v>
      </c>
      <c r="C28" s="20">
        <v>27958.344009</v>
      </c>
      <c r="D28" s="19">
        <v>9946.8154770000001</v>
      </c>
      <c r="E28" s="13">
        <v>11007.052406999999</v>
      </c>
      <c r="F28" s="15">
        <v>4674.596947</v>
      </c>
      <c r="G28" s="15">
        <v>5389.1806470000001</v>
      </c>
      <c r="H28" s="13">
        <v>1911.150983</v>
      </c>
      <c r="I28" s="13">
        <v>2123.2383369999998</v>
      </c>
      <c r="J28" s="88" t="s">
        <v>78</v>
      </c>
    </row>
    <row r="29" spans="1:14" ht="16.5" thickBot="1">
      <c r="A29" s="86" t="s">
        <v>144</v>
      </c>
      <c r="B29" s="87">
        <v>2760643.0419160002</v>
      </c>
      <c r="C29" s="87">
        <v>2520318.3192489995</v>
      </c>
      <c r="D29" s="87">
        <v>2855979.8996870001</v>
      </c>
      <c r="E29" s="87">
        <f>SUM(E6:E28)</f>
        <v>3467925.1155070006</v>
      </c>
      <c r="F29" s="87">
        <v>141400.866553</v>
      </c>
      <c r="G29" s="87">
        <v>147917.815084</v>
      </c>
      <c r="H29" s="87">
        <v>150883.73676899998</v>
      </c>
      <c r="I29" s="87">
        <f>SUM(I6:I28)</f>
        <v>162564.328496</v>
      </c>
      <c r="J29" s="86" t="s">
        <v>139</v>
      </c>
    </row>
    <row r="30" spans="1:14" ht="16.5" thickBot="1">
      <c r="A30" s="86" t="s">
        <v>132</v>
      </c>
      <c r="B30" s="87">
        <v>86834373.850306004</v>
      </c>
      <c r="C30" s="87">
        <v>84659887.967028007</v>
      </c>
      <c r="D30" s="87">
        <v>95910146.106515005</v>
      </c>
      <c r="E30" s="87">
        <v>100072995.481988</v>
      </c>
      <c r="F30" s="87">
        <v>3504410.955906</v>
      </c>
      <c r="G30" s="87">
        <v>3683218.3850099999</v>
      </c>
      <c r="H30" s="87">
        <v>4148235.1068609999</v>
      </c>
      <c r="I30" s="87">
        <v>4382629.3259669999</v>
      </c>
      <c r="J30" s="86" t="s">
        <v>135</v>
      </c>
      <c r="N30" s="62"/>
    </row>
    <row r="33" spans="2:7">
      <c r="B33" s="62"/>
    </row>
    <row r="37" spans="2:7">
      <c r="E37" s="146"/>
    </row>
    <row r="38" spans="2:7">
      <c r="G38" s="146"/>
    </row>
    <row r="40" spans="2:7">
      <c r="E40" s="146"/>
    </row>
    <row r="41" spans="2:7">
      <c r="E41" s="146"/>
    </row>
  </sheetData>
  <mergeCells count="7">
    <mergeCell ref="A4:A6"/>
    <mergeCell ref="J4:J6"/>
    <mergeCell ref="A1:G1"/>
    <mergeCell ref="B5:E5"/>
    <mergeCell ref="B4:E4"/>
    <mergeCell ref="F5:I5"/>
    <mergeCell ref="F4:I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0"/>
  <sheetViews>
    <sheetView rightToLeft="1" workbookViewId="0">
      <selection activeCell="C14" sqref="C14"/>
    </sheetView>
  </sheetViews>
  <sheetFormatPr defaultRowHeight="15"/>
  <cols>
    <col min="1" max="1" width="17.140625" customWidth="1"/>
    <col min="2" max="7" width="18.140625" customWidth="1"/>
    <col min="8" max="8" width="22.28515625" customWidth="1"/>
  </cols>
  <sheetData>
    <row r="1" spans="1:11" ht="20.25" customHeight="1">
      <c r="A1" s="218" t="s">
        <v>183</v>
      </c>
      <c r="B1" s="218"/>
      <c r="C1" s="218"/>
      <c r="D1" s="218"/>
      <c r="E1" s="218"/>
      <c r="F1" s="4"/>
      <c r="G1" s="4"/>
      <c r="H1" s="4"/>
      <c r="I1" s="4"/>
    </row>
    <row r="2" spans="1:11" ht="15.75" customHeight="1">
      <c r="B2" s="214" t="s">
        <v>195</v>
      </c>
      <c r="C2" s="214"/>
      <c r="D2" s="214"/>
      <c r="E2" s="214"/>
      <c r="F2" s="214"/>
      <c r="G2" s="214"/>
      <c r="H2" s="214"/>
      <c r="I2" s="3"/>
      <c r="J2" s="3"/>
      <c r="K2" s="3"/>
    </row>
    <row r="3" spans="1:11" ht="16.5" thickBot="1">
      <c r="A3" s="10" t="s">
        <v>181</v>
      </c>
      <c r="B3" s="4"/>
      <c r="C3" s="4"/>
      <c r="D3" s="4"/>
      <c r="E3" s="21"/>
      <c r="F3" s="3"/>
      <c r="G3" s="3"/>
      <c r="H3" s="9" t="s">
        <v>116</v>
      </c>
      <c r="J3" s="21"/>
    </row>
    <row r="4" spans="1:11" ht="15.75">
      <c r="A4" s="279" t="s">
        <v>0</v>
      </c>
      <c r="B4" s="288" t="s">
        <v>184</v>
      </c>
      <c r="C4" s="289"/>
      <c r="D4" s="289"/>
      <c r="E4" s="288" t="s">
        <v>182</v>
      </c>
      <c r="F4" s="289"/>
      <c r="G4" s="290"/>
      <c r="H4" s="294" t="s">
        <v>3</v>
      </c>
    </row>
    <row r="5" spans="1:11" ht="16.5" thickBot="1">
      <c r="A5" s="280"/>
      <c r="B5" s="285" t="s">
        <v>117</v>
      </c>
      <c r="C5" s="286"/>
      <c r="D5" s="286"/>
      <c r="E5" s="285" t="s">
        <v>118</v>
      </c>
      <c r="F5" s="286"/>
      <c r="G5" s="287"/>
      <c r="H5" s="295"/>
    </row>
    <row r="6" spans="1:11" ht="16.5" thickBot="1">
      <c r="A6" s="281"/>
      <c r="B6" s="82">
        <v>2020</v>
      </c>
      <c r="C6" s="82">
        <v>2021</v>
      </c>
      <c r="D6" s="82">
        <v>2022</v>
      </c>
      <c r="E6" s="137">
        <v>2020</v>
      </c>
      <c r="F6" s="189">
        <v>2021</v>
      </c>
      <c r="G6" s="189">
        <v>2022</v>
      </c>
      <c r="H6" s="284"/>
    </row>
    <row r="7" spans="1:11" ht="16.5" thickBot="1">
      <c r="A7" s="83" t="s">
        <v>5</v>
      </c>
      <c r="B7" s="13">
        <f>'ناتج محلي اجمالي وزراعي ج6'!C7/'السكان ح 2'!B6*1000</f>
        <v>4043.7889227281144</v>
      </c>
      <c r="C7" s="13">
        <f>'ناتج محلي اجمالي وزراعي ج6'!D7/'السكان ح 2'!C6*1000</f>
        <v>3959.2048401037164</v>
      </c>
      <c r="D7" s="13">
        <f>'ناتج محلي اجمالي وزراعي ج6'!E7/'السكان ح 2'!D6*1000</f>
        <v>4198.5588989559365</v>
      </c>
      <c r="E7" s="13">
        <f>'ناتج محلي اجمالي وزراعي ج6'!G7/'السكان ح 2'!B6*1000</f>
        <v>210.36826179900055</v>
      </c>
      <c r="F7" s="13">
        <f>'ناتج محلي اجمالي وزراعي ج6'!H7/'السكان ح 2'!C6*1000</f>
        <v>187.4675885911841</v>
      </c>
      <c r="G7" s="13">
        <f>'ناتج محلي اجمالي وزراعي ج6'!I7/'السكان ح 2'!D6*1000</f>
        <v>196.0266287382764</v>
      </c>
      <c r="H7" s="88" t="s">
        <v>8</v>
      </c>
    </row>
    <row r="8" spans="1:11" ht="16.5" thickBot="1">
      <c r="A8" s="83" t="s">
        <v>9</v>
      </c>
      <c r="B8" s="13">
        <f>'ناتج محلي اجمالي وزراعي ج6'!C8/'السكان ح 2'!B7*1000</f>
        <v>36284.547905636195</v>
      </c>
      <c r="C8" s="13">
        <f>'ناتج محلي اجمالي وزراعي ج6'!D8/'السكان ح 2'!C7*1000</f>
        <v>43295.393077202752</v>
      </c>
      <c r="D8" s="13">
        <f>'ناتج محلي اجمالي وزراعي ج6'!E8/'السكان ح 2'!D7*1000</f>
        <v>53707.980080878027</v>
      </c>
      <c r="E8" s="13">
        <f>'ناتج محلي اجمالي وزراعي ج6'!G8/'السكان ح 2'!B7*1000</f>
        <v>333.31329060234361</v>
      </c>
      <c r="F8" s="13">
        <f>'ناتج محلي اجمالي وزراعي ج6'!H8/'السكان ح 2'!C7*1000</f>
        <v>379.81090543712878</v>
      </c>
      <c r="G8" s="13">
        <f>'ناتج محلي اجمالي وزراعي ج6'!I8/'السكان ح 2'!D7*1000</f>
        <v>442.41385124596854</v>
      </c>
      <c r="H8" s="88" t="s">
        <v>165</v>
      </c>
    </row>
    <row r="9" spans="1:11" ht="16.5" thickBot="1">
      <c r="A9" s="83" t="s">
        <v>12</v>
      </c>
      <c r="B9" s="13">
        <f>'ناتج محلي اجمالي وزراعي ج6'!C9/'السكان ح 2'!B8*1000</f>
        <v>22587.531376415725</v>
      </c>
      <c r="C9" s="13">
        <f>'ناتج محلي اجمالي وزراعي ج6'!D9/'السكان ح 2'!C8*1000</f>
        <v>26562.974040929013</v>
      </c>
      <c r="D9" s="13">
        <f>'ناتج محلي اجمالي وزراعي ج6'!E9/'السكان ح 2'!D8*1000</f>
        <v>30146.50953347738</v>
      </c>
      <c r="E9" s="13">
        <f>'ناتج محلي اجمالي وزراعي ج6'!G9/'السكان ح 2'!B8*1000</f>
        <v>64.929780812791478</v>
      </c>
      <c r="F9" s="13">
        <f>'ناتج محلي اجمالي وزراعي ج6'!H9/'السكان ح 2'!C8*1000</f>
        <v>78.108106870594185</v>
      </c>
      <c r="G9" s="13">
        <f>'ناتج محلي اجمالي وزراعي ج6'!I9/'السكان ح 2'!D8*1000</f>
        <v>87.836798930604061</v>
      </c>
      <c r="H9" s="88" t="s">
        <v>14</v>
      </c>
    </row>
    <row r="10" spans="1:11" ht="16.5" thickBot="1">
      <c r="A10" s="83" t="s">
        <v>15</v>
      </c>
      <c r="B10" s="13">
        <f>'ناتج محلي اجمالي وزراعي ج6'!C10/'السكان ح 2'!B9*1000</f>
        <v>3355.4173214407942</v>
      </c>
      <c r="C10" s="13">
        <f>'ناتج محلي اجمالي وزراعي ج6'!D10/'السكان ح 2'!C9*1000</f>
        <v>3864.2465986394559</v>
      </c>
      <c r="D10" s="13">
        <f>'ناتج محلي اجمالي وزراعي ج6'!E10/'السكان ح 2'!D9*1000</f>
        <v>3737.517894739909</v>
      </c>
      <c r="E10" s="13">
        <f>'ناتج محلي اجمالي وزراعي ج6'!G10/'السكان ح 2'!B9*1000</f>
        <v>393.90834993155369</v>
      </c>
      <c r="F10" s="13">
        <f>'ناتج محلي اجمالي وزراعي ج6'!H10/'السكان ح 2'!C9*1000</f>
        <v>532.13995748299328</v>
      </c>
      <c r="G10" s="13">
        <f>'ناتج محلي اجمالي وزراعي ج6'!I10/'السكان ح 2'!D9*1000</f>
        <v>366.33478219735218</v>
      </c>
      <c r="H10" s="88" t="s">
        <v>17</v>
      </c>
    </row>
    <row r="11" spans="1:11" ht="16.5" thickBot="1">
      <c r="A11" s="83" t="s">
        <v>18</v>
      </c>
      <c r="B11" s="13">
        <f>'ناتج محلي اجمالي وزراعي ج6'!C11/'السكان ح 2'!B10*1000</f>
        <v>3337.5976006779661</v>
      </c>
      <c r="C11" s="13">
        <f>'ناتج محلي اجمالي وزراعي ج6'!D11/'السكان ح 2'!C10*1000</f>
        <v>3700.3240574504457</v>
      </c>
      <c r="D11" s="13">
        <f>'ناتج محلي اجمالي وزراعي ج6'!E11/'السكان ح 2'!D10*1000</f>
        <v>4273.9221831839468</v>
      </c>
      <c r="E11" s="13">
        <f>'ناتج محلي اجمالي وزراعي ج6'!G11/'السكان ح 2'!B10*1000</f>
        <v>469.06584379661012</v>
      </c>
      <c r="F11" s="13">
        <f>'ناتج محلي اجمالي وزراعي ج6'!H11/'السكان ح 2'!C10*1000</f>
        <v>450.53879276342474</v>
      </c>
      <c r="G11" s="13">
        <f>'ناتج محلي اجمالي وزراعي ج6'!I11/'السكان ح 2'!D10*1000</f>
        <v>545.5871492526428</v>
      </c>
      <c r="H11" s="88" t="s">
        <v>20</v>
      </c>
    </row>
    <row r="12" spans="1:11" ht="16.5" thickBot="1">
      <c r="A12" s="84" t="s">
        <v>131</v>
      </c>
      <c r="B12" s="13">
        <f>'ناتج محلي اجمالي وزراعي ج6'!C12/'السكان ح 2'!B11*1000</f>
        <v>1420.6519047241206</v>
      </c>
      <c r="C12" s="13">
        <f>'ناتج محلي اجمالي وزراعي ج6'!D12/'السكان ح 2'!C11*1000</f>
        <v>1631.4845531720673</v>
      </c>
      <c r="D12" s="13">
        <f>'ناتج محلي اجمالي وزراعي ج6'!E12/'السكان ح 2'!D11*1000</f>
        <v>1489.7523405363936</v>
      </c>
      <c r="E12" s="13">
        <f>'ناتج محلي اجمالي وزراعي ج6'!G12/'السكان ح 2'!B11*1000</f>
        <v>521.38838961776719</v>
      </c>
      <c r="F12" s="13">
        <f>'ناتج محلي اجمالي وزراعي ج6'!H12/'السكان ح 2'!C11*1000</f>
        <v>609.12757888331043</v>
      </c>
      <c r="G12" s="13">
        <f>'ناتج محلي اجمالي وزراعي ج6'!I12/'السكان ح 2'!D11*1000</f>
        <v>540.68195474524782</v>
      </c>
      <c r="H12" s="88" t="s">
        <v>26</v>
      </c>
    </row>
    <row r="13" spans="1:11" ht="16.5" thickBot="1">
      <c r="A13" s="83" t="s">
        <v>21</v>
      </c>
      <c r="B13" s="13">
        <f>'ناتج محلي اجمالي وزراعي ج6'!C13/'السكان ح 2'!B12*1000</f>
        <v>3465.0387135627529</v>
      </c>
      <c r="C13" s="13">
        <f>'ناتج محلي اجمالي وزراعي ج6'!D13/'السكان ح 2'!C12*1000</f>
        <v>3348.0133914397898</v>
      </c>
      <c r="D13" s="13">
        <f>'ناتج محلي اجمالي وزراعي ج6'!E13/'السكان ح 2'!D12*1000</f>
        <v>3571.8175668622625</v>
      </c>
      <c r="E13" s="13">
        <f>'ناتج محلي اجمالي وزراعي ج6'!G13/'السكان ح 2'!B12*1000</f>
        <v>44.415222672064786</v>
      </c>
      <c r="F13" s="13">
        <f>'ناتج محلي اجمالي وزراعي ج6'!H13/'السكان ح 2'!C12*1000</f>
        <v>39.414908503134626</v>
      </c>
      <c r="G13" s="13">
        <f>'ناتج محلي اجمالي وزراعي ج6'!I13/'السكان ح 2'!D12*1000</f>
        <v>45.889503403223806</v>
      </c>
      <c r="H13" s="88" t="s">
        <v>24</v>
      </c>
    </row>
    <row r="14" spans="1:11" ht="16.5" thickBot="1">
      <c r="A14" s="83" t="s">
        <v>27</v>
      </c>
      <c r="B14" s="13">
        <f>'ناتج محلي اجمالي وزراعي ج6'!C14/'السكان ح 2'!B13*1000</f>
        <v>20110.315318511985</v>
      </c>
      <c r="C14" s="13">
        <f>'ناتج محلي اجمالي وزراعي ج6'!D14/'السكان ح 2'!C13*1000</f>
        <v>23185.870792633272</v>
      </c>
      <c r="D14" s="13">
        <f>'ناتج محلي اجمالي وزراعي ج6'!E14/'السكان ح 2'!D13*1000</f>
        <v>30436.278303389125</v>
      </c>
      <c r="E14" s="13">
        <f>'ناتج محلي اجمالي وزراعي ج6'!G14/'السكان ح 2'!B13*1000</f>
        <v>515.34132817347438</v>
      </c>
      <c r="F14" s="13">
        <f>'ناتج محلي اجمالي وزراعي ج6'!H14/'السكان ح 2'!C13*1000</f>
        <v>535.93539581594598</v>
      </c>
      <c r="G14" s="13">
        <f>'ناتج محلي اجمالي وزراعي ج6'!I14/'السكان ح 2'!D13*1000</f>
        <v>732.2480380578113</v>
      </c>
      <c r="H14" s="88" t="s">
        <v>30</v>
      </c>
    </row>
    <row r="15" spans="1:11" ht="16.5" thickBot="1">
      <c r="A15" s="83" t="s">
        <v>31</v>
      </c>
      <c r="B15" s="13">
        <f>'ناتج محلي اجمالي وزراعي ج6'!C15/'السكان ح 2'!B14*1000</f>
        <v>1415.2434481904597</v>
      </c>
      <c r="C15" s="13">
        <f>'ناتج محلي اجمالي وزراعي ج6'!D15/'السكان ح 2'!C14*1000</f>
        <v>453.05405048693086</v>
      </c>
      <c r="D15" s="13">
        <f>'ناتج محلي اجمالي وزراعي ج6'!E15/'السكان ح 2'!D14*1000</f>
        <v>783.57467486807889</v>
      </c>
      <c r="E15" s="13">
        <f>'ناتج محلي اجمالي وزراعي ج6'!G15/'السكان ح 2'!B14*1000</f>
        <v>302.86866845643465</v>
      </c>
      <c r="F15" s="13">
        <f>'ناتج محلي اجمالي وزراعي ج6'!H15/'السكان ح 2'!C14*1000</f>
        <v>89.364788253997702</v>
      </c>
      <c r="G15" s="13">
        <f>'ناتج محلي اجمالي وزراعي ج6'!I15/'السكان ح 2'!D14*1000</f>
        <v>157.66841973465833</v>
      </c>
      <c r="H15" s="88" t="s">
        <v>34</v>
      </c>
    </row>
    <row r="16" spans="1:11" ht="16.5" thickBot="1">
      <c r="A16" s="83" t="s">
        <v>35</v>
      </c>
      <c r="B16" s="13">
        <f>'ناتج محلي اجمالي وزراعي ج6'!C16/'السكان ح 2'!B15*1000</f>
        <v>889.81524694671486</v>
      </c>
      <c r="C16" s="13">
        <f>'ناتج محلي اجمالي وزراعي ج6'!D16/'السكان ح 2'!C15*1000</f>
        <v>924.71178347286946</v>
      </c>
      <c r="D16" s="13">
        <f>'ناتج محلي اجمالي وزراعي ج6'!E16/'السكان ح 2'!D15*1000</f>
        <v>840.4784378697841</v>
      </c>
      <c r="E16" s="13">
        <f>'ناتج محلي اجمالي وزراعي ج6'!G16/'السكان ح 2'!B15*1000</f>
        <v>183.27690958819952</v>
      </c>
      <c r="F16" s="13">
        <f>'ناتج محلي اجمالي وزراعي ج6'!H16/'السكان ح 2'!C15*1000</f>
        <v>190.44669199324886</v>
      </c>
      <c r="G16" s="13">
        <f>'ناتج محلي اجمالي وزراعي ج6'!I16/'السكان ح 2'!D15*1000</f>
        <v>294.74193429416317</v>
      </c>
      <c r="H16" s="88" t="s">
        <v>164</v>
      </c>
    </row>
    <row r="17" spans="1:8" ht="16.5" thickBot="1">
      <c r="A17" s="85" t="s">
        <v>76</v>
      </c>
      <c r="B17" s="13">
        <f>'ناتج محلي اجمالي وزراعي ج6'!C17/'السكان ح 2'!B16*1000</f>
        <v>117.85887090735913</v>
      </c>
      <c r="C17" s="13">
        <f>'ناتج محلي اجمالي وزراعي ج6'!D17/'السكان ح 2'!C16*1000</f>
        <v>446.99775729874074</v>
      </c>
      <c r="D17" s="13">
        <f>'ناتج محلي اجمالي وزراعي ج6'!E17/'السكان ح 2'!D16*1000</f>
        <v>592.12919372518081</v>
      </c>
      <c r="E17" s="13">
        <f>'ناتج محلي اجمالي وزراعي ج6'!G17/'السكان ح 2'!B16*1000</f>
        <v>62.323901597800621</v>
      </c>
      <c r="F17" s="13">
        <f>'ناتج محلي اجمالي وزراعي ج6'!H17/'السكان ح 2'!C16*1000</f>
        <v>236.33864249919182</v>
      </c>
      <c r="G17" s="13">
        <f>'ناتج محلي اجمالي وزراعي ج6'!I17/'السكان ح 2'!D16*1000</f>
        <v>313.07770138629269</v>
      </c>
      <c r="H17" s="88" t="s">
        <v>103</v>
      </c>
    </row>
    <row r="18" spans="1:8" ht="16.5" thickBot="1">
      <c r="A18" s="83" t="s">
        <v>42</v>
      </c>
      <c r="B18" s="13">
        <f>'ناتج محلي اجمالي وزراعي ج6'!C18/'السكان ح 2'!B17*1000</f>
        <v>4145.8639671091496</v>
      </c>
      <c r="C18" s="13">
        <f>'ناتج محلي اجمالي وزراعي ج6'!D18/'السكان ح 2'!C17*1000</f>
        <v>4686.1299292739277</v>
      </c>
      <c r="D18" s="13">
        <f>'ناتج محلي اجمالي وزراعي ج6'!E18/'السكان ح 2'!D17*1000</f>
        <v>5937.1954706524757</v>
      </c>
      <c r="E18" s="13">
        <f>'ناتج محلي اجمالي وزراعي ج6'!G18/'السكان ح 2'!B17*1000</f>
        <v>244.36232724311739</v>
      </c>
      <c r="F18" s="13">
        <f>'ناتج محلي اجمالي وزراعي ج6'!H18/'السكان ح 2'!C17*1000</f>
        <v>188.72178300839499</v>
      </c>
      <c r="G18" s="13">
        <f>'ناتج محلي اجمالي وزراعي ج6'!I18/'السكان ح 2'!D17*1000</f>
        <v>169.29468671449612</v>
      </c>
      <c r="H18" s="88" t="s">
        <v>44</v>
      </c>
    </row>
    <row r="19" spans="1:8" ht="16.5" thickBot="1">
      <c r="A19" s="83" t="s">
        <v>45</v>
      </c>
      <c r="B19" s="13">
        <f>'ناتج محلي اجمالي وزراعي ج6'!C19/'السكان ح 2'!B18*1000</f>
        <v>14141.39742758313</v>
      </c>
      <c r="C19" s="13">
        <f>'ناتج محلي اجمالي وزراعي ج6'!D19/'السكان ح 2'!C18*1000</f>
        <v>19481.329242323834</v>
      </c>
      <c r="D19" s="13">
        <f>'ناتج محلي اجمالي وزراعي ج6'!E19/'السكان ح 2'!D18*1000</f>
        <v>22688.248885285775</v>
      </c>
      <c r="E19" s="13">
        <f>'ناتج محلي اجمالي وزراعي ج6'!G19/'السكان ح 2'!B18*1000</f>
        <v>318.08096786431599</v>
      </c>
      <c r="F19" s="13">
        <f>'ناتج محلي اجمالي وزراعي ج6'!H19/'السكان ح 2'!C18*1000</f>
        <v>413.15609299757017</v>
      </c>
      <c r="G19" s="13">
        <f>'ناتج محلي اجمالي وزراعي ج6'!I19/'السكان ح 2'!D18*1000</f>
        <v>475.66680178354278</v>
      </c>
      <c r="H19" s="88" t="s">
        <v>47</v>
      </c>
    </row>
    <row r="20" spans="1:8" ht="16.5" thickBot="1">
      <c r="A20" s="83" t="s">
        <v>48</v>
      </c>
      <c r="B20" s="13">
        <f>'ناتج محلي اجمالي وزراعي ج6'!C20/'السكان ح 2'!B19*1000</f>
        <v>3050.3895586596186</v>
      </c>
      <c r="C20" s="13">
        <f>'ناتج محلي اجمالي وزراعي ج6'!D20/'السكان ح 2'!C19*1000</f>
        <v>3513.6221819802577</v>
      </c>
      <c r="D20" s="13">
        <f>'ناتج محلي اجمالي وزراعي ج6'!E20/'السكان ح 2'!D19*1000</f>
        <v>3640.3119804833154</v>
      </c>
      <c r="E20" s="13">
        <f>'ناتج محلي اجمالي وزراعي ج6'!G20/'السكان ح 2'!B19*1000</f>
        <v>218.09981918738612</v>
      </c>
      <c r="F20" s="13">
        <f>'ناتج محلي اجمالي وزراعي ج6'!H20/'السكان ح 2'!C19*1000</f>
        <v>251.98840065204448</v>
      </c>
      <c r="G20" s="13">
        <f>'ناتج محلي اجمالي وزراعي ج6'!I20/'السكان ح 2'!D19*1000</f>
        <v>248.41938739125862</v>
      </c>
      <c r="H20" s="88" t="s">
        <v>50</v>
      </c>
    </row>
    <row r="21" spans="1:8" ht="16.5" thickBot="1">
      <c r="A21" s="83" t="s">
        <v>51</v>
      </c>
      <c r="B21" s="13">
        <f>'ناتج محلي اجمالي وزراعي ج6'!C21/'السكان ح 2'!B20*1000</f>
        <v>52360.700766452072</v>
      </c>
      <c r="C21" s="13">
        <f>'ناتج محلي اجمالي وزراعي ج6'!D21/'السكان ح 2'!C20*1000</f>
        <v>67207.527120366329</v>
      </c>
      <c r="D21" s="13">
        <f>'ناتج محلي اجمالي وزراعي ج6'!E21/'السكان ح 2'!D20*1000</f>
        <v>87974.166042947225</v>
      </c>
      <c r="E21" s="13">
        <f>'ناتج محلي اجمالي وزراعي ج6'!G21/'السكان ح 2'!B20*1000</f>
        <v>150.04463555078684</v>
      </c>
      <c r="F21" s="13">
        <f>'ناتج محلي اجمالي وزراعي ج6'!H21/'السكان ح 2'!C20*1000</f>
        <v>200.61947464056271</v>
      </c>
      <c r="G21" s="13">
        <f>'ناتج محلي اجمالي وزراعي ج6'!I21/'السكان ح 2'!D20*1000</f>
        <v>224.38128700667357</v>
      </c>
      <c r="H21" s="88" t="s">
        <v>53</v>
      </c>
    </row>
    <row r="22" spans="1:8" ht="16.5" thickBot="1">
      <c r="A22" s="83" t="s">
        <v>54</v>
      </c>
      <c r="B22" s="13">
        <f>'ناتج محلي اجمالي وزراعي ج6'!C22/'السكان ح 2'!B21*1000</f>
        <v>23734.042378136201</v>
      </c>
      <c r="C22" s="13">
        <f>'ناتج محلي اجمالي وزراعي ج6'!D22/'السكان ح 2'!C21*1000</f>
        <v>31513.359109778594</v>
      </c>
      <c r="D22" s="13">
        <f>'ناتج محلي اجمالي وزراعي ج6'!E22/'السكان ح 2'!D21*1000</f>
        <v>41079.483208800077</v>
      </c>
      <c r="E22" s="13">
        <f>'ناتج محلي اجمالي وزراعي ج6'!G22/'السكان ح 2'!B21*1000</f>
        <v>108.57692607526882</v>
      </c>
      <c r="F22" s="13">
        <f>'ناتج محلي اجمالي وزراعي ج6'!H22/'السكان ح 2'!C21*1000</f>
        <v>135.44341074723249</v>
      </c>
      <c r="G22" s="13">
        <f>'ناتج محلي اجمالي وزراعي ج6'!I22/'السكان ح 2'!D21*1000</f>
        <v>174.14949496037949</v>
      </c>
      <c r="H22" s="88" t="s">
        <v>56</v>
      </c>
    </row>
    <row r="23" spans="1:8" ht="16.5" thickBot="1">
      <c r="A23" s="83" t="s">
        <v>57</v>
      </c>
      <c r="B23" s="13">
        <f>'ناتج محلي اجمالي وزراعي ج6'!C23/'السكان ح 2'!B22*1000</f>
        <v>9310.1619254129218</v>
      </c>
      <c r="C23" s="13">
        <f>'ناتج محلي اجمالي وزراعي ج6'!D23/'السكان ح 2'!C22*1000</f>
        <v>6784.7993279013044</v>
      </c>
      <c r="D23" s="13">
        <f>'ناتج محلي اجمالي وزراعي ج6'!E23/'السكان ح 2'!D22*1000</f>
        <v>7159.3689257358146</v>
      </c>
      <c r="E23" s="13">
        <f>'ناتج محلي اجمالي وزراعي ج6'!G23/'السكان ح 2'!B22*1000</f>
        <v>233.15982005568867</v>
      </c>
      <c r="F23" s="13">
        <f>'ناتج محلي اجمالي وزراعي ج6'!H23/'السكان ح 2'!C22*1000</f>
        <v>275.92039381822258</v>
      </c>
      <c r="G23" s="13">
        <f>'ناتج محلي اجمالي وزراعي ج6'!I23/'السكان ح 2'!D22*1000</f>
        <v>322.13454464775106</v>
      </c>
      <c r="H23" s="88" t="s">
        <v>59</v>
      </c>
    </row>
    <row r="24" spans="1:8" ht="16.5" thickBot="1">
      <c r="A24" s="83" t="s">
        <v>60</v>
      </c>
      <c r="B24" s="13">
        <f>'ناتج محلي اجمالي وزراعي ج6'!C24/'السكان ح 2'!B23*1000</f>
        <v>4242.7671736261536</v>
      </c>
      <c r="C24" s="13">
        <f>'ناتج محلي اجمالي وزراعي ج6'!D24/'السكان ح 2'!C23*1000</f>
        <v>5791.2549758532568</v>
      </c>
      <c r="D24" s="13">
        <f>'ناتج محلي اجمالي وزراعي ج6'!E24/'السكان ح 2'!D23*1000</f>
        <v>5950.5461919771769</v>
      </c>
      <c r="E24" s="13">
        <f>'ناتج محلي اجمالي وزراعي ج6'!G24/'السكان ح 2'!B23*1000</f>
        <v>174.6649267706859</v>
      </c>
      <c r="F24" s="13">
        <f>'ناتج محلي اجمالي وزراعي ج6'!H24/'السكان ح 2'!C23*1000</f>
        <v>224.38186744212598</v>
      </c>
      <c r="G24" s="13">
        <f>'ناتج محلي اجمالي وزراعي ج6'!I24/'السكان ح 2'!D23*1000</f>
        <v>234.8055694804473</v>
      </c>
      <c r="H24" s="88" t="s">
        <v>62</v>
      </c>
    </row>
    <row r="25" spans="1:8" ht="16.5" thickBot="1">
      <c r="A25" s="83" t="s">
        <v>63</v>
      </c>
      <c r="B25" s="13">
        <f>'ناتج محلي اجمالي وزراعي ج6'!C25/'السكان ح 2'!B24*1000</f>
        <v>3634.9283601279526</v>
      </c>
      <c r="C25" s="13">
        <f>'ناتج محلي اجمالي وزراعي ج6'!D25/'السكان ح 2'!C24*1000</f>
        <v>3939.6139525769154</v>
      </c>
      <c r="D25" s="13">
        <f>'ناتج محلي اجمالي وزراعي ج6'!E25/'السكان ح 2'!D24*1000</f>
        <v>3950.6480374595817</v>
      </c>
      <c r="E25" s="13">
        <f>'ناتج محلي اجمالي وزراعي ج6'!G25/'السكان ح 2'!B24*1000</f>
        <v>418.31873527559054</v>
      </c>
      <c r="F25" s="13">
        <f>'ناتج محلي اجمالي وزراعي ج6'!H25/'السكان ح 2'!C24*1000</f>
        <v>473.78012933568493</v>
      </c>
      <c r="G25" s="13">
        <f>'ناتج محلي اجمالي وزراعي ج6'!I25/'السكان ح 2'!D24*1000</f>
        <v>432.4281948747647</v>
      </c>
      <c r="H25" s="88" t="s">
        <v>65</v>
      </c>
    </row>
    <row r="26" spans="1:8" ht="16.5" thickBot="1">
      <c r="A26" s="83" t="s">
        <v>66</v>
      </c>
      <c r="B26" s="13">
        <f>'ناتج محلي اجمالي وزراعي ج6'!C26/'السكان ح 2'!B25*1000</f>
        <v>3145.6360839296976</v>
      </c>
      <c r="C26" s="13">
        <f>'ناتج محلي اجمالي وزراعي ج6'!D26/'السكان ح 2'!C25*1000</f>
        <v>3896.0071748022906</v>
      </c>
      <c r="D26" s="13">
        <f>'ناتج محلي اجمالي وزراعي ج6'!E26/'السكان ح 2'!D25*1000</f>
        <v>3494.918496760009</v>
      </c>
      <c r="E26" s="13">
        <f>'ناتج محلي اجمالي وزراعي ج6'!G26/'السكان ح 2'!B25*1000</f>
        <v>367.48232148830579</v>
      </c>
      <c r="F26" s="13">
        <f>'ناتج محلي اجمالي وزراعي ج6'!H26/'السكان ح 2'!C25*1000</f>
        <v>468.91803708753747</v>
      </c>
      <c r="G26" s="13">
        <f>'ناتج محلي اجمالي وزراعي ج6'!I26/'السكان ح 2'!D25*1000</f>
        <v>361.07941263022497</v>
      </c>
      <c r="H26" s="88" t="s">
        <v>68</v>
      </c>
    </row>
    <row r="27" spans="1:8" ht="16.5" thickBot="1">
      <c r="A27" s="83" t="s">
        <v>69</v>
      </c>
      <c r="B27" s="13">
        <f>'ناتج محلي اجمالي وزراعي ج6'!C27/'السكان ح 2'!B26*1000</f>
        <v>1702.4876915678528</v>
      </c>
      <c r="C27" s="13">
        <f>'ناتج محلي اجمالي وزراعي ج6'!D27/'السكان ح 2'!C26*1000</f>
        <v>2166.0447965687345</v>
      </c>
      <c r="D27" s="13">
        <f>'ناتج محلي اجمالي وزراعي ج6'!E27/'السكان ح 2'!D26*1000</f>
        <v>2321.9691423752552</v>
      </c>
      <c r="E27" s="13">
        <f>'ناتج محلي اجمالي وزراعي ج6'!G27/'السكان ح 2'!B26*1000</f>
        <v>343.69449796092528</v>
      </c>
      <c r="F27" s="13">
        <f>'ناتج محلي اجمالي وزراعي ج6'!H27/'السكان ح 2'!C26*1000</f>
        <v>402.42321213510627</v>
      </c>
      <c r="G27" s="13">
        <f>'ناتج محلي اجمالي وزراعي ج6'!I27/'السكان ح 2'!D26*1000</f>
        <v>434.87492723503254</v>
      </c>
      <c r="H27" s="88" t="s">
        <v>72</v>
      </c>
    </row>
    <row r="28" spans="1:8" ht="16.5" thickBot="1">
      <c r="A28" s="83" t="s">
        <v>77</v>
      </c>
      <c r="B28" s="13">
        <f>'ناتج محلي اجمالي وزراعي ج6'!C28/'السكان ح 2'!B27*1000</f>
        <v>937.38274508076256</v>
      </c>
      <c r="C28" s="13">
        <f>'ناتج محلي اجمالي وزراعي ج6'!D28/'السكان ح 2'!C27*1000</f>
        <v>301.58643340396554</v>
      </c>
      <c r="D28" s="13">
        <f>'ناتج محلي اجمالي وزراعي ج6'!E28/'السكان ح 2'!D27*1000</f>
        <v>326.65158603175968</v>
      </c>
      <c r="E28" s="13">
        <f>'ناتج محلي اجمالي وزراعي ج6'!G28/'السكان ح 2'!B27*1000</f>
        <v>180.68755957058085</v>
      </c>
      <c r="F28" s="13">
        <f>'ناتج محلي اجمالي وزراعي ج6'!H28/'السكان ح 2'!C27*1000</f>
        <v>57.945903389100614</v>
      </c>
      <c r="G28" s="13">
        <f>'ناتج محلي اجمالي وزراعي ج6'!I28/'السكان ح 2'!D27*1000</f>
        <v>63.010435915015066</v>
      </c>
      <c r="H28" s="88" t="s">
        <v>78</v>
      </c>
    </row>
    <row r="29" spans="1:8" ht="16.5" thickBot="1">
      <c r="A29" s="86" t="s">
        <v>144</v>
      </c>
      <c r="B29" s="87">
        <f>'ناتج محلي اجمالي وزراعي ج6'!C29/'السكان ح 2'!B28*1000</f>
        <v>5750.8684688348349</v>
      </c>
      <c r="C29" s="87">
        <f>'ناتج محلي اجمالي وزراعي ج6'!D29/'السكان ح 2'!C28*1000</f>
        <v>6359.0929011808557</v>
      </c>
      <c r="D29" s="87">
        <f>'ناتج محلي اجمالي وزراعي ج6'!E29/'السكان ح 2'!D28*1000</f>
        <v>7573.8715991621248</v>
      </c>
      <c r="E29" s="87">
        <f>'ناتج محلي اجمالي وزراعي ج6'!G29/'السكان ح 2'!B28*1000</f>
        <v>337.51923011018482</v>
      </c>
      <c r="F29" s="87">
        <f>'ناتج محلي اجمالي وزراعي ج6'!H29/'السكان ح 2'!C28*1000</f>
        <v>335.95604069081259</v>
      </c>
      <c r="G29" s="87">
        <f>'ناتج محلي اجمالي وزراعي ج6'!I29/'السكان ح 2'!D28*1000</f>
        <v>355.03689082764771</v>
      </c>
      <c r="H29" s="86" t="s">
        <v>139</v>
      </c>
    </row>
    <row r="30" spans="1:8" ht="16.5" thickBot="1">
      <c r="A30" s="86" t="s">
        <v>132</v>
      </c>
      <c r="B30" s="87">
        <f>'ناتج محلي اجمالي وزراعي ج6'!C30/'السكان ح 2'!B29*1000</f>
        <v>10861.074262693417</v>
      </c>
      <c r="C30" s="87">
        <f>'ناتج محلي اجمالي وزراعي ج6'!D30/'السكان ح 2'!C29*1000</f>
        <v>12126.257060342481</v>
      </c>
      <c r="D30" s="87">
        <f>'ناتج محلي اجمالي وزراعي ج6'!E30/'السكان ح 2'!D29*1000</f>
        <v>12548.172533392966</v>
      </c>
      <c r="E30" s="87">
        <f>'ناتج محلي اجمالي وزراعي ج6'!G30/'السكان ح 2'!B29*1000</f>
        <v>472.5225766999755</v>
      </c>
      <c r="F30" s="87">
        <f>'ناتج محلي اجمالي وزراعي ج6'!H30/'السكان ح 2'!C29*1000</f>
        <v>524.4759526971128</v>
      </c>
      <c r="G30" s="87">
        <f>'ناتج محلي اجمالي وزراعي ج6'!I30/'السكان ح 2'!D29*1000</f>
        <v>549.53875086151413</v>
      </c>
      <c r="H30" s="86" t="s">
        <v>135</v>
      </c>
    </row>
  </sheetData>
  <mergeCells count="8">
    <mergeCell ref="B2:H2"/>
    <mergeCell ref="A1:E1"/>
    <mergeCell ref="A4:A6"/>
    <mergeCell ref="H4:H6"/>
    <mergeCell ref="B4:D4"/>
    <mergeCell ref="B5:D5"/>
    <mergeCell ref="E4:G4"/>
    <mergeCell ref="E5:G5"/>
  </mergeCells>
  <phoneticPr fontId="58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6"/>
  <sheetViews>
    <sheetView rightToLeft="1" topLeftCell="B10" workbookViewId="0">
      <selection activeCell="K28" sqref="K28"/>
    </sheetView>
  </sheetViews>
  <sheetFormatPr defaultRowHeight="15"/>
  <cols>
    <col min="1" max="1" width="17.85546875" customWidth="1"/>
    <col min="2" max="2" width="14.28515625" customWidth="1"/>
    <col min="3" max="3" width="15.28515625" customWidth="1"/>
    <col min="4" max="4" width="12.28515625" customWidth="1"/>
    <col min="5" max="5" width="12.140625" customWidth="1"/>
    <col min="6" max="6" width="12.5703125" customWidth="1"/>
    <col min="7" max="11" width="17.85546875" customWidth="1"/>
    <col min="12" max="12" width="26.5703125" customWidth="1"/>
    <col min="13" max="13" width="12.28515625" customWidth="1"/>
    <col min="14" max="14" width="13.5703125" customWidth="1"/>
    <col min="15" max="15" width="13.140625" customWidth="1"/>
    <col min="16" max="16" width="14.5703125" customWidth="1"/>
    <col min="17" max="17" width="13.42578125" customWidth="1"/>
    <col min="20" max="20" width="10" customWidth="1"/>
  </cols>
  <sheetData>
    <row r="1" spans="1:18" s="21" customFormat="1" ht="18" customHeight="1">
      <c r="A1" s="218" t="s">
        <v>196</v>
      </c>
      <c r="B1" s="218"/>
      <c r="C1" s="218"/>
      <c r="D1" s="218"/>
      <c r="E1" s="25"/>
      <c r="F1" s="190"/>
      <c r="G1" s="4"/>
      <c r="I1" s="3"/>
      <c r="J1" s="3"/>
      <c r="K1" s="3"/>
      <c r="L1" s="3"/>
      <c r="O1" s="3"/>
    </row>
    <row r="2" spans="1:18" s="21" customFormat="1" ht="33" customHeight="1">
      <c r="A2" s="25"/>
      <c r="B2" s="25"/>
      <c r="D2" s="46"/>
      <c r="E2" s="46"/>
      <c r="F2" s="46"/>
      <c r="G2" s="296" t="s">
        <v>191</v>
      </c>
      <c r="H2" s="296"/>
      <c r="I2" s="296"/>
      <c r="J2" s="296"/>
      <c r="K2" s="296"/>
      <c r="L2" s="296"/>
      <c r="M2" s="46"/>
      <c r="O2" s="3"/>
    </row>
    <row r="3" spans="1:18" s="21" customFormat="1" ht="15.75" customHeight="1" thickBot="1">
      <c r="A3" s="297" t="s">
        <v>177</v>
      </c>
      <c r="B3" s="297"/>
      <c r="C3" s="297"/>
      <c r="D3" s="297"/>
      <c r="E3" s="297"/>
      <c r="F3" s="297"/>
      <c r="G3" s="297"/>
      <c r="L3" s="10" t="s">
        <v>111</v>
      </c>
      <c r="M3" s="46"/>
    </row>
    <row r="4" spans="1:18" s="21" customFormat="1" ht="16.5" customHeight="1" thickBot="1">
      <c r="A4" s="188" t="s">
        <v>0</v>
      </c>
      <c r="B4" s="298" t="s">
        <v>185</v>
      </c>
      <c r="C4" s="299"/>
      <c r="D4" s="299"/>
      <c r="E4" s="299"/>
      <c r="F4" s="300"/>
      <c r="G4" s="298" t="s">
        <v>186</v>
      </c>
      <c r="H4" s="299"/>
      <c r="I4" s="299"/>
      <c r="J4" s="299"/>
      <c r="K4" s="300"/>
      <c r="L4" s="187" t="s">
        <v>3</v>
      </c>
      <c r="M4" s="46"/>
    </row>
    <row r="5" spans="1:18" s="21" customFormat="1" ht="16.5" thickBot="1">
      <c r="A5" s="188"/>
      <c r="B5" s="89">
        <v>2018</v>
      </c>
      <c r="C5" s="91">
        <v>2019</v>
      </c>
      <c r="D5" s="91">
        <v>2020</v>
      </c>
      <c r="E5" s="92">
        <v>2021</v>
      </c>
      <c r="F5" s="191">
        <v>2022</v>
      </c>
      <c r="G5" s="89">
        <v>2018</v>
      </c>
      <c r="H5" s="91">
        <v>2019</v>
      </c>
      <c r="I5" s="91">
        <v>2020</v>
      </c>
      <c r="J5" s="92">
        <v>2021</v>
      </c>
      <c r="K5" s="193">
        <v>2022</v>
      </c>
      <c r="L5" s="187"/>
      <c r="M5" s="46"/>
    </row>
    <row r="6" spans="1:18" s="21" customFormat="1" ht="16.5" thickBot="1">
      <c r="A6" s="26" t="s">
        <v>5</v>
      </c>
      <c r="B6" s="39">
        <v>1600</v>
      </c>
      <c r="C6" s="39">
        <v>689.63099999999997</v>
      </c>
      <c r="D6" s="39">
        <v>8174.6708286047497</v>
      </c>
      <c r="E6" s="39">
        <v>8100</v>
      </c>
      <c r="F6" s="195">
        <v>7794</v>
      </c>
      <c r="G6" s="14">
        <v>505</v>
      </c>
      <c r="H6" s="14">
        <v>40.749000000000002</v>
      </c>
      <c r="I6" s="14">
        <v>60.813000000000002</v>
      </c>
      <c r="J6" s="14">
        <v>71</v>
      </c>
      <c r="K6" s="14">
        <v>71</v>
      </c>
      <c r="L6" s="24" t="s">
        <v>8</v>
      </c>
      <c r="M6" s="46"/>
    </row>
    <row r="7" spans="1:18" s="21" customFormat="1" ht="16.5" thickBot="1">
      <c r="A7" s="26" t="s">
        <v>9</v>
      </c>
      <c r="B7" s="39">
        <v>68597.871552853394</v>
      </c>
      <c r="C7" s="39">
        <v>68597.871552853394</v>
      </c>
      <c r="D7" s="39">
        <v>79633.006780122494</v>
      </c>
      <c r="E7" s="39">
        <v>88000</v>
      </c>
      <c r="F7" s="195">
        <v>120884</v>
      </c>
      <c r="G7" s="14">
        <v>55.520248933968702</v>
      </c>
      <c r="H7" s="14">
        <v>55.520248933968702</v>
      </c>
      <c r="I7" s="14">
        <v>55.520248933968702</v>
      </c>
      <c r="J7" s="14">
        <v>55.520248933968702</v>
      </c>
      <c r="K7" s="14">
        <v>55.520248933968702</v>
      </c>
      <c r="L7" s="24" t="s">
        <v>165</v>
      </c>
    </row>
    <row r="8" spans="1:18" s="21" customFormat="1" ht="16.5" thickBot="1">
      <c r="A8" s="26" t="s">
        <v>12</v>
      </c>
      <c r="B8" s="39">
        <v>7432.4</v>
      </c>
      <c r="C8" s="39">
        <v>7432.4</v>
      </c>
      <c r="D8" s="39">
        <v>11798.213581914901</v>
      </c>
      <c r="E8" s="39">
        <v>12800</v>
      </c>
      <c r="F8" s="195">
        <v>13856</v>
      </c>
      <c r="G8" s="14">
        <v>1.2</v>
      </c>
      <c r="H8" s="14">
        <v>2.2000000000000002</v>
      </c>
      <c r="I8" s="14">
        <v>2.2000000000000002</v>
      </c>
      <c r="J8" s="14">
        <v>2.2000000000000002</v>
      </c>
      <c r="K8" s="14">
        <v>2.2000000000000002</v>
      </c>
      <c r="L8" s="24" t="s">
        <v>14</v>
      </c>
    </row>
    <row r="9" spans="1:18" s="21" customFormat="1" ht="16.5" thickBot="1">
      <c r="A9" s="26" t="s">
        <v>15</v>
      </c>
      <c r="B9" s="39">
        <v>6648.4288999999999</v>
      </c>
      <c r="C9" s="39">
        <v>7547.97</v>
      </c>
      <c r="D9" s="39">
        <v>5366.9557000000004</v>
      </c>
      <c r="E9" s="39">
        <v>8584.83</v>
      </c>
      <c r="F9" s="195">
        <v>6924</v>
      </c>
      <c r="G9" s="14">
        <v>560.46630000000005</v>
      </c>
      <c r="H9" s="14">
        <v>620.33000000000004</v>
      </c>
      <c r="I9" s="14">
        <v>620.33000000000004</v>
      </c>
      <c r="J9" s="14">
        <v>644.61</v>
      </c>
      <c r="K9" s="14">
        <v>644.61</v>
      </c>
      <c r="L9" s="24" t="s">
        <v>17</v>
      </c>
    </row>
    <row r="10" spans="1:18" s="21" customFormat="1" ht="16.5" thickBot="1">
      <c r="A10" s="26" t="s">
        <v>18</v>
      </c>
      <c r="B10" s="39">
        <v>75731.938828000013</v>
      </c>
      <c r="C10" s="39">
        <v>63506.138346899999</v>
      </c>
      <c r="D10" s="39">
        <v>62872.962980984499</v>
      </c>
      <c r="E10" s="39">
        <v>60700</v>
      </c>
      <c r="F10" s="195">
        <v>65752</v>
      </c>
      <c r="G10" s="14" t="s">
        <v>101</v>
      </c>
      <c r="H10" s="14" t="s">
        <v>101</v>
      </c>
      <c r="I10" s="14"/>
      <c r="J10" s="14"/>
      <c r="K10" s="14"/>
      <c r="L10" s="24" t="s">
        <v>20</v>
      </c>
    </row>
    <row r="11" spans="1:18" s="21" customFormat="1" ht="16.5" thickBot="1">
      <c r="A11" s="26" t="s">
        <v>21</v>
      </c>
      <c r="B11" s="39">
        <v>386.03039999999999</v>
      </c>
      <c r="C11" s="39">
        <v>958.56830972</v>
      </c>
      <c r="D11" s="39">
        <v>1023.09993353134</v>
      </c>
      <c r="E11" s="39">
        <v>1100</v>
      </c>
      <c r="F11" s="195">
        <v>904</v>
      </c>
      <c r="G11" s="14">
        <v>12.4824</v>
      </c>
      <c r="H11" s="14">
        <v>12.99</v>
      </c>
      <c r="I11" s="14">
        <v>16.05</v>
      </c>
      <c r="J11" s="14">
        <v>16.05</v>
      </c>
      <c r="K11" s="14">
        <v>16.05</v>
      </c>
      <c r="L11" s="24" t="s">
        <v>24</v>
      </c>
    </row>
    <row r="12" spans="1:18" s="51" customFormat="1" ht="16.5" thickBot="1">
      <c r="A12" s="128" t="s">
        <v>131</v>
      </c>
      <c r="B12" s="39">
        <v>114.1605</v>
      </c>
      <c r="C12" s="39">
        <v>114.1605</v>
      </c>
      <c r="D12" s="39" t="s">
        <v>101</v>
      </c>
      <c r="E12" s="39" t="s">
        <v>101</v>
      </c>
      <c r="F12" s="195" t="s">
        <v>101</v>
      </c>
      <c r="G12" s="14" t="s">
        <v>101</v>
      </c>
      <c r="H12" s="14" t="s">
        <v>101</v>
      </c>
      <c r="I12" s="14"/>
      <c r="J12" s="14"/>
      <c r="K12" s="14"/>
      <c r="L12" s="24" t="s">
        <v>26</v>
      </c>
      <c r="M12" s="21"/>
      <c r="N12" s="21"/>
      <c r="O12" s="21"/>
      <c r="P12" s="21"/>
      <c r="Q12" s="21"/>
      <c r="R12" s="21"/>
    </row>
    <row r="13" spans="1:18" s="21" customFormat="1" ht="16.5" thickBot="1">
      <c r="A13" s="26" t="s">
        <v>27</v>
      </c>
      <c r="B13" s="39">
        <v>204441.80195759999</v>
      </c>
      <c r="C13" s="39">
        <v>196033.01851504002</v>
      </c>
      <c r="D13" s="39">
        <v>184782.108549333</v>
      </c>
      <c r="E13" s="39">
        <v>197100</v>
      </c>
      <c r="F13" s="195">
        <v>302247</v>
      </c>
      <c r="G13" s="14" t="s">
        <v>101</v>
      </c>
      <c r="H13" s="14" t="s">
        <v>101</v>
      </c>
      <c r="I13" s="14"/>
      <c r="J13" s="14"/>
      <c r="K13" s="14"/>
      <c r="L13" s="24" t="s">
        <v>30</v>
      </c>
    </row>
    <row r="14" spans="1:18" s="21" customFormat="1" ht="16.5" thickBot="1">
      <c r="A14" s="26" t="s">
        <v>31</v>
      </c>
      <c r="B14" s="39">
        <v>33997</v>
      </c>
      <c r="C14" s="39">
        <v>33997</v>
      </c>
      <c r="D14" s="39">
        <v>825.9</v>
      </c>
      <c r="E14" s="39" t="s">
        <v>101</v>
      </c>
      <c r="F14" s="195" t="s">
        <v>101</v>
      </c>
      <c r="G14" s="14">
        <v>2755.76</v>
      </c>
      <c r="H14" s="14">
        <v>2755.76</v>
      </c>
      <c r="I14" s="14">
        <v>172.68</v>
      </c>
      <c r="J14" s="14">
        <v>172.68</v>
      </c>
      <c r="K14" s="14">
        <v>172.68</v>
      </c>
      <c r="L14" s="24" t="s">
        <v>34</v>
      </c>
    </row>
    <row r="15" spans="1:18" s="21" customFormat="1" ht="16.5" thickBot="1">
      <c r="A15" s="26" t="s">
        <v>35</v>
      </c>
      <c r="B15" s="39">
        <v>171.61</v>
      </c>
      <c r="C15" s="39">
        <v>171.61</v>
      </c>
      <c r="D15" s="39" t="s">
        <v>101</v>
      </c>
      <c r="E15" s="39" t="s">
        <v>101</v>
      </c>
      <c r="F15" s="195" t="s">
        <v>101</v>
      </c>
      <c r="G15" s="14" t="s">
        <v>101</v>
      </c>
      <c r="H15" s="14" t="s">
        <v>101</v>
      </c>
      <c r="I15" s="14"/>
      <c r="J15" s="14"/>
      <c r="K15" s="14"/>
      <c r="L15" s="24" t="s">
        <v>164</v>
      </c>
    </row>
    <row r="16" spans="1:18" s="21" customFormat="1" ht="16.5" thickBot="1">
      <c r="A16" s="11" t="s">
        <v>76</v>
      </c>
      <c r="B16" s="39" t="s">
        <v>101</v>
      </c>
      <c r="C16" s="39" t="s">
        <v>101</v>
      </c>
      <c r="D16" s="39" t="s">
        <v>101</v>
      </c>
      <c r="E16" s="39" t="s">
        <v>101</v>
      </c>
      <c r="F16" s="195" t="s">
        <v>101</v>
      </c>
      <c r="G16" s="14" t="s">
        <v>101</v>
      </c>
      <c r="H16" s="14" t="s">
        <v>101</v>
      </c>
      <c r="I16" s="14"/>
      <c r="J16" s="14"/>
      <c r="K16" s="14"/>
      <c r="L16" s="24" t="s">
        <v>103</v>
      </c>
    </row>
    <row r="17" spans="1:18" s="21" customFormat="1" ht="16.5" thickBot="1">
      <c r="A17" s="26" t="s">
        <v>42</v>
      </c>
      <c r="B17" s="39" t="s">
        <v>101</v>
      </c>
      <c r="C17" s="39" t="s">
        <v>101</v>
      </c>
      <c r="D17" s="39" t="s">
        <v>101</v>
      </c>
      <c r="E17" s="39" t="s">
        <v>101</v>
      </c>
      <c r="F17" s="195" t="s">
        <v>101</v>
      </c>
      <c r="G17" s="14">
        <v>110.845393</v>
      </c>
      <c r="H17" s="14">
        <v>99.73</v>
      </c>
      <c r="I17" s="14">
        <v>107.18684469200001</v>
      </c>
      <c r="J17" s="14">
        <v>107.18684469200001</v>
      </c>
      <c r="K17" s="14">
        <v>107.18684469200001</v>
      </c>
      <c r="L17" s="24" t="s">
        <v>44</v>
      </c>
    </row>
    <row r="18" spans="1:18" s="21" customFormat="1" ht="16.5" thickBot="1">
      <c r="A18" s="26" t="s">
        <v>45</v>
      </c>
      <c r="B18" s="39">
        <v>35085.94</v>
      </c>
      <c r="C18" s="39">
        <v>34456</v>
      </c>
      <c r="D18" s="39">
        <v>33348.31</v>
      </c>
      <c r="E18" s="39">
        <v>32038</v>
      </c>
      <c r="F18" s="195">
        <v>26602</v>
      </c>
      <c r="G18" s="14">
        <v>43.86</v>
      </c>
      <c r="H18" s="14">
        <v>51.5</v>
      </c>
      <c r="I18" s="14">
        <v>44.49</v>
      </c>
      <c r="J18" s="14">
        <v>56.17</v>
      </c>
      <c r="K18" s="14">
        <v>56.17</v>
      </c>
      <c r="L18" s="24" t="s">
        <v>47</v>
      </c>
    </row>
    <row r="19" spans="1:18" s="21" customFormat="1" ht="16.5" thickBot="1">
      <c r="A19" s="26" t="s">
        <v>48</v>
      </c>
      <c r="B19" s="39" t="s">
        <v>101</v>
      </c>
      <c r="C19" s="39">
        <v>4201.5510000000004</v>
      </c>
      <c r="D19" s="39">
        <v>3634.4972280000002</v>
      </c>
      <c r="E19" s="39">
        <v>4600</v>
      </c>
      <c r="F19" s="195">
        <v>4840</v>
      </c>
      <c r="G19" s="14" t="s">
        <v>101</v>
      </c>
      <c r="H19" s="14" t="s">
        <v>101</v>
      </c>
      <c r="I19" s="14" t="s">
        <v>101</v>
      </c>
      <c r="J19" s="14" t="s">
        <v>101</v>
      </c>
      <c r="K19" s="14" t="s">
        <v>101</v>
      </c>
      <c r="L19" s="24" t="s">
        <v>50</v>
      </c>
    </row>
    <row r="20" spans="1:18" s="21" customFormat="1" ht="16.5" thickBot="1">
      <c r="A20" s="26" t="s">
        <v>51</v>
      </c>
      <c r="B20" s="39" t="s">
        <v>101</v>
      </c>
      <c r="C20" s="39" t="s">
        <v>101</v>
      </c>
      <c r="D20" s="39" t="s">
        <v>101</v>
      </c>
      <c r="E20" s="39" t="s">
        <v>101</v>
      </c>
      <c r="F20" s="195" t="s">
        <v>101</v>
      </c>
      <c r="G20" s="14" t="s">
        <v>101</v>
      </c>
      <c r="H20" s="14" t="s">
        <v>101</v>
      </c>
      <c r="I20" s="14" t="s">
        <v>101</v>
      </c>
      <c r="J20" s="14" t="s">
        <v>101</v>
      </c>
      <c r="K20" s="14" t="s">
        <v>101</v>
      </c>
      <c r="L20" s="24" t="s">
        <v>53</v>
      </c>
    </row>
    <row r="21" spans="1:18" s="21" customFormat="1" ht="16.5" thickBot="1">
      <c r="A21" s="26" t="s">
        <v>54</v>
      </c>
      <c r="B21" s="39">
        <v>26044.673527465253</v>
      </c>
      <c r="C21" s="39">
        <v>23308.72833872</v>
      </c>
      <c r="D21" s="39">
        <v>31337.5257633656</v>
      </c>
      <c r="E21" s="39">
        <v>31500</v>
      </c>
      <c r="F21" s="195">
        <v>22824</v>
      </c>
      <c r="G21" s="14">
        <v>30</v>
      </c>
      <c r="H21" s="14">
        <v>31</v>
      </c>
      <c r="I21" s="14" t="s">
        <v>101</v>
      </c>
      <c r="J21" s="14" t="s">
        <v>101</v>
      </c>
      <c r="K21" s="14" t="s">
        <v>101</v>
      </c>
      <c r="L21" s="24" t="s">
        <v>56</v>
      </c>
    </row>
    <row r="22" spans="1:18" s="21" customFormat="1" ht="16.5" thickBot="1">
      <c r="A22" s="26" t="s">
        <v>57</v>
      </c>
      <c r="B22" s="39" t="s">
        <v>101</v>
      </c>
      <c r="C22" s="39" t="s">
        <v>101</v>
      </c>
      <c r="D22" s="39" t="s">
        <v>101</v>
      </c>
      <c r="E22" s="39" t="s">
        <v>101</v>
      </c>
      <c r="F22" s="195" t="s">
        <v>101</v>
      </c>
      <c r="G22" s="14">
        <v>38.32</v>
      </c>
      <c r="H22" s="14">
        <v>38.32</v>
      </c>
      <c r="I22" s="14" t="s">
        <v>101</v>
      </c>
      <c r="J22" s="14" t="s">
        <v>101</v>
      </c>
      <c r="K22" s="14" t="s">
        <v>101</v>
      </c>
      <c r="L22" s="24" t="s">
        <v>59</v>
      </c>
    </row>
    <row r="23" spans="1:18" s="21" customFormat="1" ht="16.5" thickBot="1">
      <c r="A23" s="26" t="s">
        <v>60</v>
      </c>
      <c r="B23" s="39">
        <v>5200.8279842011807</v>
      </c>
      <c r="C23" s="39">
        <v>11661.316855200001</v>
      </c>
      <c r="D23" s="39">
        <v>79251.340026842503</v>
      </c>
      <c r="E23" s="39">
        <v>6000</v>
      </c>
      <c r="F23" s="195">
        <v>12370</v>
      </c>
      <c r="G23" s="14" t="s">
        <v>101</v>
      </c>
      <c r="H23" s="14" t="s">
        <v>101</v>
      </c>
      <c r="I23" s="14"/>
      <c r="J23" s="14"/>
      <c r="K23" s="14"/>
      <c r="L23" s="24" t="s">
        <v>62</v>
      </c>
    </row>
    <row r="24" spans="1:18" s="51" customFormat="1" ht="16.5" thickBot="1">
      <c r="A24" s="26" t="s">
        <v>63</v>
      </c>
      <c r="B24" s="39">
        <v>31390.400000000001</v>
      </c>
      <c r="C24" s="39">
        <v>66475.569850019994</v>
      </c>
      <c r="D24" s="39">
        <v>50037.057665405802</v>
      </c>
      <c r="E24" s="39">
        <v>50000</v>
      </c>
      <c r="F24" s="195">
        <v>80879</v>
      </c>
      <c r="G24" s="14">
        <v>181.90423999999999</v>
      </c>
      <c r="H24" s="14">
        <v>201.39398</v>
      </c>
      <c r="I24" s="14">
        <v>115.7</v>
      </c>
      <c r="J24" s="14">
        <v>116.7</v>
      </c>
      <c r="K24" s="14">
        <v>117.7</v>
      </c>
      <c r="L24" s="24" t="s">
        <v>65</v>
      </c>
      <c r="M24" s="21"/>
      <c r="N24" s="21"/>
      <c r="O24" s="21"/>
      <c r="P24" s="21"/>
      <c r="Q24" s="21"/>
      <c r="R24" s="21"/>
    </row>
    <row r="25" spans="1:18" s="21" customFormat="1" ht="16.5" thickBot="1">
      <c r="A25" s="26" t="s">
        <v>66</v>
      </c>
      <c r="B25" s="39">
        <v>31330.628248593915</v>
      </c>
      <c r="C25" s="39">
        <v>36711.837957440002</v>
      </c>
      <c r="D25" s="39">
        <v>32603.034569075498</v>
      </c>
      <c r="E25" s="39">
        <v>44100</v>
      </c>
      <c r="F25" s="195">
        <v>34424</v>
      </c>
      <c r="G25" s="14" t="s">
        <v>101</v>
      </c>
      <c r="H25" s="14">
        <v>249.49739399999996</v>
      </c>
      <c r="I25" s="14" t="s">
        <v>101</v>
      </c>
      <c r="J25" s="14" t="s">
        <v>101</v>
      </c>
      <c r="K25" s="14" t="s">
        <v>101</v>
      </c>
      <c r="L25" s="24" t="s">
        <v>68</v>
      </c>
    </row>
    <row r="26" spans="1:18" s="21" customFormat="1" ht="16.5" thickBot="1">
      <c r="A26" s="26" t="s">
        <v>69</v>
      </c>
      <c r="B26" s="39">
        <v>1681.0293552999999</v>
      </c>
      <c r="C26" s="39">
        <v>3562.19348175</v>
      </c>
      <c r="D26" s="39">
        <v>3388.0570071095299</v>
      </c>
      <c r="E26" s="39">
        <v>5700</v>
      </c>
      <c r="F26" s="195">
        <v>3818</v>
      </c>
      <c r="G26" s="14" t="s">
        <v>101</v>
      </c>
      <c r="H26" s="14">
        <v>1011.5939059999997</v>
      </c>
      <c r="I26" s="14" t="s">
        <v>101</v>
      </c>
      <c r="J26" s="14" t="s">
        <v>101</v>
      </c>
      <c r="K26" s="14" t="s">
        <v>101</v>
      </c>
      <c r="L26" s="24" t="s">
        <v>72</v>
      </c>
    </row>
    <row r="27" spans="1:18" s="21" customFormat="1" ht="16.5" thickBot="1">
      <c r="A27" s="182" t="s">
        <v>77</v>
      </c>
      <c r="B27" s="183">
        <v>885.09040200000004</v>
      </c>
      <c r="C27" s="183">
        <v>1957.0840806300002</v>
      </c>
      <c r="D27" s="183">
        <v>1168.8654148605599</v>
      </c>
      <c r="E27" s="183">
        <v>1200</v>
      </c>
      <c r="F27" s="196">
        <v>1275</v>
      </c>
      <c r="G27" s="184">
        <v>152.71600000000001</v>
      </c>
      <c r="H27" s="184">
        <v>71.579672000000045</v>
      </c>
      <c r="I27" s="184" t="s">
        <v>101</v>
      </c>
      <c r="J27" s="184" t="s">
        <v>101</v>
      </c>
      <c r="K27" s="184" t="s">
        <v>101</v>
      </c>
      <c r="L27" s="185" t="s">
        <v>78</v>
      </c>
    </row>
    <row r="28" spans="1:18" s="21" customFormat="1" ht="15" customHeight="1" thickBot="1">
      <c r="A28" s="154" t="s">
        <v>89</v>
      </c>
      <c r="B28" s="186">
        <v>530739.83165601373</v>
      </c>
      <c r="C28" s="186">
        <v>542411.56721906329</v>
      </c>
      <c r="D28" s="186">
        <f>SUM(D6:D27)</f>
        <v>589245.60602915043</v>
      </c>
      <c r="E28" s="186">
        <f t="shared" ref="E28:K28" si="0">SUM(E6:E27)</f>
        <v>551522.83000000007</v>
      </c>
      <c r="F28" s="186">
        <f>SUM(F6:F26)</f>
        <v>704118</v>
      </c>
      <c r="G28" s="186">
        <f t="shared" si="0"/>
        <v>4448.0745819339691</v>
      </c>
      <c r="H28" s="186">
        <f t="shared" si="0"/>
        <v>5242.1642009339685</v>
      </c>
      <c r="I28" s="186">
        <f t="shared" si="0"/>
        <v>1194.9700936259687</v>
      </c>
      <c r="J28" s="186">
        <f t="shared" si="0"/>
        <v>1242.1170936259689</v>
      </c>
      <c r="K28" s="186">
        <f t="shared" si="0"/>
        <v>1243.1170936259689</v>
      </c>
      <c r="L28" s="155" t="s">
        <v>79</v>
      </c>
    </row>
    <row r="29" spans="1:18">
      <c r="A29" s="21" t="s">
        <v>136</v>
      </c>
      <c r="B29" s="21" t="s">
        <v>137</v>
      </c>
      <c r="I29" s="21"/>
      <c r="J29" s="21"/>
      <c r="K29" s="21"/>
      <c r="L29" s="21" t="s">
        <v>143</v>
      </c>
    </row>
    <row r="30" spans="1:18" ht="16.5" thickBot="1">
      <c r="E30" s="181"/>
      <c r="F30" s="181"/>
    </row>
    <row r="31" spans="1:18" ht="15.75" thickBot="1">
      <c r="H31" s="90"/>
    </row>
    <row r="32" spans="1:18" ht="15.75" thickBot="1">
      <c r="H32" s="90"/>
    </row>
    <row r="33" spans="4:8">
      <c r="H33" s="90"/>
    </row>
    <row r="43" spans="4:8">
      <c r="D43" s="150"/>
    </row>
    <row r="44" spans="4:8">
      <c r="D44" s="150"/>
    </row>
    <row r="45" spans="4:8">
      <c r="D45" s="150"/>
    </row>
    <row r="46" spans="4:8">
      <c r="D46" s="150"/>
    </row>
    <row r="47" spans="4:8">
      <c r="D47" s="150"/>
    </row>
    <row r="48" spans="4:8">
      <c r="D48" s="150"/>
    </row>
    <row r="49" spans="4:4">
      <c r="D49" s="150"/>
    </row>
    <row r="50" spans="4:4">
      <c r="D50" s="150"/>
    </row>
    <row r="51" spans="4:4">
      <c r="D51" s="150"/>
    </row>
    <row r="52" spans="4:4">
      <c r="D52" s="150"/>
    </row>
    <row r="53" spans="4:4">
      <c r="D53" s="150"/>
    </row>
    <row r="54" spans="4:4">
      <c r="D54" s="150"/>
    </row>
    <row r="55" spans="4:4">
      <c r="D55" s="150"/>
    </row>
    <row r="56" spans="4:4">
      <c r="D56" s="150"/>
    </row>
    <row r="57" spans="4:4">
      <c r="D57" s="150"/>
    </row>
    <row r="58" spans="4:4">
      <c r="D58" s="150"/>
    </row>
    <row r="59" spans="4:4">
      <c r="D59" s="150"/>
    </row>
    <row r="60" spans="4:4">
      <c r="D60" s="150"/>
    </row>
    <row r="65" spans="3:3" ht="15.75" thickBot="1"/>
    <row r="66" spans="3:3">
      <c r="C66" s="90"/>
    </row>
  </sheetData>
  <mergeCells count="5">
    <mergeCell ref="A1:D1"/>
    <mergeCell ref="G2:L2"/>
    <mergeCell ref="A3:G3"/>
    <mergeCell ref="G4:K4"/>
    <mergeCell ref="B4:F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33"/>
  <sheetViews>
    <sheetView rightToLeft="1" workbookViewId="0">
      <selection sqref="A1:G1"/>
    </sheetView>
  </sheetViews>
  <sheetFormatPr defaultRowHeight="15"/>
  <cols>
    <col min="1" max="7" width="19.42578125" customWidth="1"/>
  </cols>
  <sheetData>
    <row r="1" spans="1:11" ht="15.75" customHeight="1">
      <c r="A1" s="218"/>
      <c r="B1" s="218"/>
      <c r="C1" s="218"/>
      <c r="D1" s="218"/>
      <c r="E1" s="218"/>
      <c r="F1" s="218"/>
      <c r="G1" s="218"/>
      <c r="I1" s="18"/>
      <c r="J1" s="18"/>
      <c r="K1" s="21"/>
    </row>
    <row r="2" spans="1:11" ht="15.75" customHeight="1">
      <c r="A2" s="302" t="s">
        <v>209</v>
      </c>
      <c r="B2" s="302"/>
      <c r="C2" s="302"/>
      <c r="D2" s="302"/>
      <c r="E2" s="302"/>
      <c r="F2" s="302"/>
      <c r="G2" s="302"/>
      <c r="I2" s="18"/>
      <c r="J2" s="18"/>
      <c r="K2" s="21"/>
    </row>
    <row r="3" spans="1:11" ht="15.75" customHeight="1" thickBot="1">
      <c r="A3" s="38" t="s">
        <v>133</v>
      </c>
      <c r="B3" s="38"/>
      <c r="C3" s="38"/>
      <c r="D3" s="38"/>
      <c r="E3" s="301" t="s">
        <v>111</v>
      </c>
      <c r="F3" s="301"/>
      <c r="G3" s="301"/>
      <c r="I3" s="21"/>
      <c r="J3" s="21"/>
      <c r="K3" s="21"/>
    </row>
    <row r="4" spans="1:11" ht="38.25" customHeight="1" thickBot="1">
      <c r="A4" s="89" t="s">
        <v>119</v>
      </c>
      <c r="B4" s="91" t="s">
        <v>216</v>
      </c>
      <c r="C4" s="91">
        <v>2019</v>
      </c>
      <c r="D4" s="91">
        <v>2020</v>
      </c>
      <c r="E4" s="91">
        <v>2021</v>
      </c>
      <c r="F4" s="197">
        <v>2022</v>
      </c>
      <c r="G4" s="92" t="s">
        <v>3</v>
      </c>
      <c r="I4" s="21"/>
      <c r="J4" s="21"/>
      <c r="K4" s="21"/>
    </row>
    <row r="5" spans="1:11" ht="15.75">
      <c r="A5" s="93" t="s">
        <v>5</v>
      </c>
      <c r="B5" s="37">
        <v>803.71830985915494</v>
      </c>
      <c r="C5" s="37">
        <v>730</v>
      </c>
      <c r="D5" s="37">
        <v>726</v>
      </c>
      <c r="E5" s="37">
        <v>621.83098591549299</v>
      </c>
      <c r="F5" s="201">
        <v>1137.0422535211267</v>
      </c>
      <c r="G5" s="97" t="s">
        <v>8</v>
      </c>
      <c r="I5" s="21"/>
      <c r="J5" s="21"/>
      <c r="K5" s="21"/>
    </row>
    <row r="6" spans="1:11" ht="15.75">
      <c r="A6" s="94" t="s">
        <v>9</v>
      </c>
      <c r="B6" s="37">
        <v>20290.668992499999</v>
      </c>
      <c r="C6" s="35">
        <v>17875</v>
      </c>
      <c r="D6" s="37">
        <v>19884</v>
      </c>
      <c r="E6" s="37">
        <v>20667.120490099998</v>
      </c>
      <c r="F6" s="201">
        <v>22736.555479899998</v>
      </c>
      <c r="G6" s="98" t="s">
        <v>165</v>
      </c>
      <c r="I6" s="21"/>
      <c r="J6" s="21"/>
      <c r="K6" s="21"/>
    </row>
    <row r="7" spans="1:11" ht="15.75">
      <c r="A7" s="94" t="s">
        <v>12</v>
      </c>
      <c r="B7" s="37">
        <v>1559.626329787234</v>
      </c>
      <c r="C7" s="35">
        <v>1501</v>
      </c>
      <c r="D7" s="37">
        <v>1007</v>
      </c>
      <c r="E7" s="37">
        <v>1779.1755319148936</v>
      </c>
      <c r="F7" s="201">
        <v>1951.3297872340424</v>
      </c>
      <c r="G7" s="98" t="s">
        <v>14</v>
      </c>
      <c r="I7" s="21"/>
      <c r="J7" s="21"/>
      <c r="K7" s="21"/>
    </row>
    <row r="8" spans="1:11" ht="15.75">
      <c r="A8" s="94" t="s">
        <v>15</v>
      </c>
      <c r="B8" s="37">
        <v>717.64959096024427</v>
      </c>
      <c r="C8" s="35">
        <v>845</v>
      </c>
      <c r="D8" s="37">
        <v>652</v>
      </c>
      <c r="E8" s="37">
        <v>660.23323946927985</v>
      </c>
      <c r="F8" s="201">
        <v>713.36512437169733</v>
      </c>
      <c r="G8" s="98" t="s">
        <v>17</v>
      </c>
      <c r="I8" s="21"/>
      <c r="J8" s="21"/>
      <c r="K8" s="21"/>
    </row>
    <row r="9" spans="1:11" ht="15.75">
      <c r="A9" s="94" t="s">
        <v>18</v>
      </c>
      <c r="B9" s="37">
        <v>866.3562723</v>
      </c>
      <c r="C9" s="35">
        <v>1382</v>
      </c>
      <c r="D9" s="37">
        <v>1125</v>
      </c>
      <c r="E9" s="37">
        <v>869.65656999999999</v>
      </c>
      <c r="F9" s="201">
        <v>88.7685192</v>
      </c>
      <c r="G9" s="98" t="s">
        <v>20</v>
      </c>
      <c r="I9" s="21"/>
      <c r="J9" s="21"/>
      <c r="K9" s="21"/>
    </row>
    <row r="10" spans="1:11" ht="15.75">
      <c r="A10" s="94" t="s">
        <v>131</v>
      </c>
      <c r="B10" s="37">
        <v>5.2210247000000001</v>
      </c>
      <c r="C10" s="35">
        <v>4</v>
      </c>
      <c r="D10" s="37">
        <v>9</v>
      </c>
      <c r="E10" s="37">
        <v>4.0247722000000001</v>
      </c>
      <c r="F10" s="201">
        <v>3.8593266000000002</v>
      </c>
      <c r="G10" s="98" t="s">
        <v>26</v>
      </c>
      <c r="I10" s="21"/>
      <c r="J10" s="21"/>
      <c r="K10" s="21"/>
    </row>
    <row r="11" spans="1:11" ht="15.75">
      <c r="A11" s="94" t="s">
        <v>21</v>
      </c>
      <c r="B11" s="37">
        <v>205.20776168010534</v>
      </c>
      <c r="C11" s="35">
        <v>222</v>
      </c>
      <c r="D11" s="37">
        <v>240</v>
      </c>
      <c r="E11" s="37">
        <v>167.97677258174329</v>
      </c>
      <c r="F11" s="201">
        <v>190.85427413867805</v>
      </c>
      <c r="G11" s="98" t="s">
        <v>24</v>
      </c>
      <c r="I11" s="21"/>
      <c r="J11" s="21"/>
      <c r="K11" s="21"/>
    </row>
    <row r="12" spans="1:11" ht="15.75">
      <c r="A12" s="94" t="s">
        <v>27</v>
      </c>
      <c r="B12" s="37">
        <v>9305.2463856249997</v>
      </c>
      <c r="C12" s="35">
        <v>4563</v>
      </c>
      <c r="D12" s="37">
        <v>5486</v>
      </c>
      <c r="E12" s="37">
        <v>19285.643584599999</v>
      </c>
      <c r="F12" s="201">
        <v>7886.3419579000001</v>
      </c>
      <c r="G12" s="98" t="s">
        <v>30</v>
      </c>
      <c r="I12" s="21"/>
      <c r="J12" s="21"/>
      <c r="K12" s="21"/>
    </row>
    <row r="13" spans="1:11" ht="15.75">
      <c r="A13" s="94" t="s">
        <v>31</v>
      </c>
      <c r="B13" s="37">
        <v>659.6</v>
      </c>
      <c r="C13" s="35">
        <v>825</v>
      </c>
      <c r="D13" s="37">
        <v>717</v>
      </c>
      <c r="E13" s="37">
        <v>522.9</v>
      </c>
      <c r="F13" s="201">
        <v>573.5</v>
      </c>
      <c r="G13" s="98" t="s">
        <v>34</v>
      </c>
      <c r="I13" s="21"/>
      <c r="J13" s="21"/>
      <c r="K13" s="21"/>
    </row>
    <row r="14" spans="1:11" ht="15.75">
      <c r="A14" s="94" t="s">
        <v>35</v>
      </c>
      <c r="B14" s="37">
        <v>0</v>
      </c>
      <c r="C14" s="37" t="s">
        <v>168</v>
      </c>
      <c r="D14" s="37" t="s">
        <v>168</v>
      </c>
      <c r="E14" s="37">
        <v>0</v>
      </c>
      <c r="F14" s="201">
        <v>0</v>
      </c>
      <c r="G14" s="98" t="s">
        <v>164</v>
      </c>
      <c r="I14" s="21"/>
      <c r="J14" s="21"/>
      <c r="K14" s="21"/>
    </row>
    <row r="15" spans="1:11" ht="15.75">
      <c r="A15" s="94" t="s">
        <v>38</v>
      </c>
      <c r="B15" s="37">
        <v>537</v>
      </c>
      <c r="C15" s="35">
        <v>447</v>
      </c>
      <c r="D15" s="37">
        <v>464</v>
      </c>
      <c r="E15" s="37">
        <v>601</v>
      </c>
      <c r="F15" s="201">
        <v>636</v>
      </c>
      <c r="G15" s="98" t="s">
        <v>41</v>
      </c>
      <c r="I15" s="21"/>
      <c r="J15" s="21"/>
      <c r="K15" s="21"/>
    </row>
    <row r="16" spans="1:11" ht="15.75">
      <c r="A16" s="94" t="s">
        <v>42</v>
      </c>
      <c r="B16" s="37">
        <v>-2674.3</v>
      </c>
      <c r="C16" s="35">
        <v>-3076</v>
      </c>
      <c r="D16" s="37">
        <v>-2896</v>
      </c>
      <c r="E16" s="37">
        <v>-2637</v>
      </c>
      <c r="F16" s="201">
        <v>-2088.1999999999998</v>
      </c>
      <c r="G16" s="98" t="s">
        <v>44</v>
      </c>
      <c r="I16" s="21"/>
      <c r="J16" s="21"/>
      <c r="K16" s="21"/>
    </row>
    <row r="17" spans="1:11" ht="15.75">
      <c r="A17" s="94" t="s">
        <v>120</v>
      </c>
      <c r="B17" s="37">
        <v>3812.3635674252278</v>
      </c>
      <c r="C17" s="35">
        <v>3420</v>
      </c>
      <c r="D17" s="37">
        <v>4093</v>
      </c>
      <c r="E17" s="37">
        <v>4020.8062418725617</v>
      </c>
      <c r="F17" s="201">
        <v>3715.6480278283484</v>
      </c>
      <c r="G17" s="98" t="s">
        <v>47</v>
      </c>
      <c r="I17" s="21"/>
      <c r="J17" s="21"/>
      <c r="K17" s="21"/>
    </row>
    <row r="18" spans="1:11" ht="15.75">
      <c r="A18" s="94" t="s">
        <v>48</v>
      </c>
      <c r="B18" s="37">
        <v>192.60455425000001</v>
      </c>
      <c r="C18" s="35">
        <v>132</v>
      </c>
      <c r="D18" s="37">
        <v>52</v>
      </c>
      <c r="E18" s="37">
        <v>353.47705489999998</v>
      </c>
      <c r="F18" s="201">
        <v>232.94116210000001</v>
      </c>
      <c r="G18" s="98" t="s">
        <v>50</v>
      </c>
      <c r="I18" s="21"/>
      <c r="J18" s="21"/>
      <c r="K18" s="21"/>
    </row>
    <row r="19" spans="1:11" ht="15.75">
      <c r="A19" s="94" t="s">
        <v>51</v>
      </c>
      <c r="B19" s="37">
        <v>-1566.076923075</v>
      </c>
      <c r="C19" s="35">
        <v>-2813</v>
      </c>
      <c r="D19" s="37">
        <v>-2434</v>
      </c>
      <c r="E19" s="37">
        <v>-1093.4065934</v>
      </c>
      <c r="F19" s="201">
        <v>76.098901100000006</v>
      </c>
      <c r="G19" s="98" t="s">
        <v>53</v>
      </c>
      <c r="I19" s="21"/>
      <c r="J19" s="21"/>
      <c r="K19" s="21"/>
    </row>
    <row r="20" spans="1:11" ht="15.75">
      <c r="A20" s="94" t="s">
        <v>54</v>
      </c>
      <c r="B20" s="37">
        <v>277.49954772641024</v>
      </c>
      <c r="C20" s="35">
        <v>104</v>
      </c>
      <c r="D20" s="37">
        <v>-319</v>
      </c>
      <c r="E20" s="37">
        <v>567.22682110972244</v>
      </c>
      <c r="F20" s="201">
        <v>757.77136979591842</v>
      </c>
      <c r="G20" s="98" t="s">
        <v>56</v>
      </c>
      <c r="I20" s="21"/>
      <c r="J20" s="21"/>
      <c r="K20" s="21"/>
    </row>
    <row r="21" spans="1:11" ht="15.75">
      <c r="A21" s="94" t="s">
        <v>57</v>
      </c>
      <c r="B21" s="37">
        <v>1546.2554357499998</v>
      </c>
      <c r="C21" s="35">
        <v>2055</v>
      </c>
      <c r="D21" s="37">
        <v>3067</v>
      </c>
      <c r="E21" s="37">
        <v>605.143327</v>
      </c>
      <c r="F21" s="201">
        <v>457.87841600000002</v>
      </c>
      <c r="G21" s="98" t="s">
        <v>59</v>
      </c>
      <c r="I21" s="21"/>
      <c r="J21" s="21"/>
      <c r="K21" s="21"/>
    </row>
    <row r="22" spans="1:11" ht="15.75">
      <c r="A22" s="94" t="s">
        <v>60</v>
      </c>
      <c r="B22" s="37">
        <v>0</v>
      </c>
      <c r="C22" s="37" t="s">
        <v>168</v>
      </c>
      <c r="D22" s="37" t="s">
        <v>168</v>
      </c>
      <c r="E22" s="37">
        <v>0</v>
      </c>
      <c r="F22" s="201">
        <v>0</v>
      </c>
      <c r="G22" s="98" t="s">
        <v>62</v>
      </c>
      <c r="I22" s="21"/>
      <c r="J22" s="21"/>
      <c r="K22" s="21"/>
    </row>
    <row r="23" spans="1:11" ht="15.75">
      <c r="A23" s="94" t="s">
        <v>63</v>
      </c>
      <c r="B23" s="37">
        <v>7845.9750000000004</v>
      </c>
      <c r="C23" s="35">
        <v>9010</v>
      </c>
      <c r="D23" s="37">
        <v>5852</v>
      </c>
      <c r="E23" s="37">
        <v>5122</v>
      </c>
      <c r="F23" s="201">
        <v>11399.9</v>
      </c>
      <c r="G23" s="98" t="s">
        <v>65</v>
      </c>
      <c r="I23" s="21"/>
      <c r="J23" s="21"/>
      <c r="K23" s="21"/>
    </row>
    <row r="24" spans="1:11" ht="15.75">
      <c r="A24" s="94" t="s">
        <v>66</v>
      </c>
      <c r="B24" s="37">
        <v>1972.7129845102877</v>
      </c>
      <c r="C24" s="35">
        <v>1720</v>
      </c>
      <c r="D24" s="37">
        <v>1763</v>
      </c>
      <c r="E24" s="37">
        <v>2266.4556114245738</v>
      </c>
      <c r="F24" s="201">
        <v>2141.3963266165779</v>
      </c>
      <c r="G24" s="98" t="s">
        <v>68</v>
      </c>
      <c r="I24" s="21"/>
      <c r="J24" s="21"/>
      <c r="K24" s="21"/>
    </row>
    <row r="25" spans="1:11" ht="15.75">
      <c r="A25" s="94" t="s">
        <v>69</v>
      </c>
      <c r="B25" s="37">
        <v>1019.0238478949966</v>
      </c>
      <c r="C25" s="35">
        <v>887</v>
      </c>
      <c r="D25" s="37">
        <v>978</v>
      </c>
      <c r="E25" s="37">
        <v>1063.5400782284876</v>
      </c>
      <c r="F25" s="201">
        <v>1147.5553133514986</v>
      </c>
      <c r="G25" s="98" t="s">
        <v>72</v>
      </c>
      <c r="I25" s="21"/>
      <c r="J25" s="21"/>
      <c r="K25" s="21"/>
    </row>
    <row r="26" spans="1:11" ht="16.5" thickBot="1">
      <c r="A26" s="95" t="s">
        <v>77</v>
      </c>
      <c r="B26" s="37">
        <v>-92.75</v>
      </c>
      <c r="C26" s="36">
        <v>-371</v>
      </c>
      <c r="D26" s="37">
        <v>0</v>
      </c>
      <c r="E26" s="37">
        <v>0</v>
      </c>
      <c r="F26" s="202">
        <v>0</v>
      </c>
      <c r="G26" s="99" t="s">
        <v>78</v>
      </c>
      <c r="I26" s="21"/>
      <c r="J26" s="21"/>
      <c r="K26" s="21"/>
    </row>
    <row r="27" spans="1:11" ht="16.5" thickBot="1">
      <c r="A27" s="96" t="s">
        <v>144</v>
      </c>
      <c r="B27" s="100">
        <f>SUM(B5:B26)</f>
        <v>47283.602681893659</v>
      </c>
      <c r="C27" s="100">
        <v>34664.07</v>
      </c>
      <c r="D27" s="100">
        <f>SUM(D5:D26)</f>
        <v>40466</v>
      </c>
      <c r="E27" s="100">
        <v>57468.804487916743</v>
      </c>
      <c r="F27" s="100">
        <v>55780.606239657893</v>
      </c>
      <c r="G27" s="100" t="s">
        <v>139</v>
      </c>
      <c r="I27" s="21"/>
      <c r="J27" s="21"/>
      <c r="K27" s="21"/>
    </row>
    <row r="28" spans="1:11" ht="16.5" thickBot="1">
      <c r="A28" s="96" t="s">
        <v>132</v>
      </c>
      <c r="B28" s="100">
        <v>1342025</v>
      </c>
      <c r="C28" s="100">
        <v>1480626</v>
      </c>
      <c r="D28" s="100">
        <v>963139</v>
      </c>
      <c r="E28" s="100">
        <v>1582310</v>
      </c>
      <c r="F28" s="100">
        <v>1342025</v>
      </c>
      <c r="G28" s="100" t="s">
        <v>135</v>
      </c>
      <c r="I28" s="21"/>
      <c r="J28" s="21"/>
      <c r="K28" s="21"/>
    </row>
    <row r="29" spans="1:11">
      <c r="A29" s="16" t="s">
        <v>198</v>
      </c>
      <c r="B29" s="16"/>
      <c r="C29" s="16"/>
      <c r="D29" s="21"/>
      <c r="E29" s="21"/>
      <c r="F29" s="21"/>
      <c r="H29" s="21"/>
      <c r="I29" s="21"/>
      <c r="J29" s="21"/>
      <c r="K29" s="21"/>
    </row>
    <row r="30" spans="1:11">
      <c r="A30" s="17" t="s">
        <v>121</v>
      </c>
      <c r="B30" s="21"/>
      <c r="C30" s="21"/>
      <c r="D30" s="21"/>
      <c r="E30" s="21"/>
      <c r="F30" s="21"/>
      <c r="H30" s="21"/>
      <c r="I30" s="21"/>
      <c r="J30" s="21"/>
      <c r="K30" s="21"/>
    </row>
    <row r="31" spans="1:1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</row>
    <row r="33" spans="1:1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</row>
    <row r="34" spans="1:1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12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idden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33" customHeight="1">
      <c r="A40" s="303" t="s">
        <v>210</v>
      </c>
      <c r="B40" s="303"/>
      <c r="C40" s="303"/>
      <c r="D40" s="303"/>
      <c r="E40" s="303"/>
      <c r="F40" s="303"/>
      <c r="G40" s="303"/>
      <c r="H40" s="18"/>
      <c r="I40" s="18"/>
      <c r="J40" s="18"/>
      <c r="K40" s="21"/>
    </row>
    <row r="41" spans="1:11" ht="15.75" customHeight="1">
      <c r="A41" s="304" t="s">
        <v>213</v>
      </c>
      <c r="B41" s="304"/>
      <c r="C41" s="304"/>
      <c r="D41" s="304"/>
      <c r="E41" s="304"/>
      <c r="F41" s="304"/>
      <c r="G41" s="304"/>
      <c r="H41" s="18"/>
      <c r="I41" s="18"/>
      <c r="J41" s="18"/>
      <c r="K41" s="21"/>
    </row>
    <row r="42" spans="1:11" ht="15.75" customHeight="1" thickBot="1">
      <c r="A42" s="33" t="s">
        <v>134</v>
      </c>
      <c r="B42" s="18"/>
      <c r="C42" s="18"/>
      <c r="D42" s="18"/>
      <c r="E42" s="301" t="s">
        <v>111</v>
      </c>
      <c r="F42" s="301"/>
      <c r="G42" s="301"/>
      <c r="H42" s="18"/>
      <c r="I42" s="18"/>
      <c r="J42" s="18"/>
      <c r="K42" s="21"/>
    </row>
    <row r="43" spans="1:11" ht="30.75" customHeight="1" thickBot="1">
      <c r="A43" s="89" t="s">
        <v>119</v>
      </c>
      <c r="B43" s="91" t="s">
        <v>216</v>
      </c>
      <c r="C43" s="91">
        <v>2019</v>
      </c>
      <c r="D43" s="91">
        <v>2020</v>
      </c>
      <c r="E43" s="91">
        <v>2021</v>
      </c>
      <c r="F43" s="197"/>
      <c r="G43" s="92" t="s">
        <v>3</v>
      </c>
      <c r="K43" s="21"/>
    </row>
    <row r="44" spans="1:11" ht="15.75">
      <c r="A44" s="93" t="s">
        <v>5</v>
      </c>
      <c r="B44" s="37">
        <v>17.285211267605632</v>
      </c>
      <c r="C44" s="37">
        <v>43</v>
      </c>
      <c r="D44" s="37">
        <v>26</v>
      </c>
      <c r="E44" s="37">
        <v>15.915492957746478</v>
      </c>
      <c r="F44" s="201" t="e">
        <f>#REF!</f>
        <v>#REF!</v>
      </c>
      <c r="G44" s="97" t="s">
        <v>8</v>
      </c>
      <c r="K44" s="21"/>
    </row>
    <row r="45" spans="1:11" ht="15.75">
      <c r="A45" s="94" t="s">
        <v>9</v>
      </c>
      <c r="B45" s="37">
        <v>21885.542375775</v>
      </c>
      <c r="C45" s="35">
        <v>21226</v>
      </c>
      <c r="D45" s="37">
        <v>18937</v>
      </c>
      <c r="E45" s="37">
        <v>22545.949625599998</v>
      </c>
      <c r="F45" s="201" t="e">
        <f>#REF!</f>
        <v>#REF!</v>
      </c>
      <c r="G45" s="98" t="s">
        <v>165</v>
      </c>
      <c r="K45" s="21"/>
    </row>
    <row r="46" spans="1:11" ht="15.75">
      <c r="A46" s="94" t="s">
        <v>12</v>
      </c>
      <c r="B46" s="37">
        <v>402.55851063829789</v>
      </c>
      <c r="C46" s="174">
        <v>-197</v>
      </c>
      <c r="D46" s="37">
        <v>-205</v>
      </c>
      <c r="E46" s="37">
        <v>64.361702127659569</v>
      </c>
      <c r="F46" s="201" t="e">
        <f>#REF!</f>
        <v>#REF!</v>
      </c>
      <c r="G46" s="98" t="s">
        <v>14</v>
      </c>
      <c r="K46" s="21"/>
    </row>
    <row r="47" spans="1:11" ht="15.75">
      <c r="A47" s="94" t="s">
        <v>15</v>
      </c>
      <c r="B47" s="37">
        <v>32.589176902950186</v>
      </c>
      <c r="C47" s="35">
        <v>22</v>
      </c>
      <c r="D47" s="37">
        <v>43</v>
      </c>
      <c r="E47" s="37">
        <v>35.069299440644677</v>
      </c>
      <c r="F47" s="201" t="e">
        <f>#REF!</f>
        <v>#REF!</v>
      </c>
      <c r="G47" s="98" t="s">
        <v>17</v>
      </c>
      <c r="K47" s="21"/>
    </row>
    <row r="48" spans="1:11" ht="15.75">
      <c r="A48" s="94" t="s">
        <v>18</v>
      </c>
      <c r="B48" s="37">
        <v>16.64913795</v>
      </c>
      <c r="C48" s="35">
        <v>31</v>
      </c>
      <c r="D48" s="37">
        <v>16</v>
      </c>
      <c r="E48" s="37">
        <v>-51.539684399999999</v>
      </c>
      <c r="F48" s="201" t="e">
        <f>#REF!</f>
        <v>#REF!</v>
      </c>
      <c r="G48" s="98" t="s">
        <v>20</v>
      </c>
      <c r="K48" s="21"/>
    </row>
    <row r="49" spans="1:11" ht="15.75">
      <c r="A49" s="94" t="s">
        <v>131</v>
      </c>
      <c r="B49" s="37" t="s">
        <v>101</v>
      </c>
      <c r="C49" s="35" t="s">
        <v>101</v>
      </c>
      <c r="D49" s="35" t="s">
        <v>101</v>
      </c>
      <c r="E49" s="35" t="s">
        <v>101</v>
      </c>
      <c r="F49" s="203" t="s">
        <v>101</v>
      </c>
      <c r="G49" s="98" t="s">
        <v>26</v>
      </c>
      <c r="K49" s="21"/>
    </row>
    <row r="50" spans="1:11" ht="15.75">
      <c r="A50" s="94" t="s">
        <v>21</v>
      </c>
      <c r="B50" s="37" t="s">
        <v>101</v>
      </c>
      <c r="C50" s="35" t="s">
        <v>101</v>
      </c>
      <c r="D50" s="35" t="s">
        <v>101</v>
      </c>
      <c r="E50" s="35" t="s">
        <v>101</v>
      </c>
      <c r="F50" s="203" t="s">
        <v>101</v>
      </c>
      <c r="G50" s="98" t="s">
        <v>24</v>
      </c>
      <c r="K50" s="21"/>
    </row>
    <row r="51" spans="1:11" ht="15.75">
      <c r="A51" s="94" t="s">
        <v>27</v>
      </c>
      <c r="B51" s="37">
        <v>15271.707683975001</v>
      </c>
      <c r="C51" s="35">
        <v>13547</v>
      </c>
      <c r="D51" s="37">
        <v>4854</v>
      </c>
      <c r="E51" s="37">
        <v>23859.914345000001</v>
      </c>
      <c r="F51" s="201" t="e">
        <f>#REF!</f>
        <v>#REF!</v>
      </c>
      <c r="G51" s="98" t="s">
        <v>30</v>
      </c>
      <c r="K51" s="21"/>
    </row>
    <row r="52" spans="1:11" ht="15.75">
      <c r="A52" s="94" t="s">
        <v>31</v>
      </c>
      <c r="B52" s="37">
        <v>27.1</v>
      </c>
      <c r="C52" s="35" t="s">
        <v>101</v>
      </c>
      <c r="D52" s="35" t="s">
        <v>101</v>
      </c>
      <c r="E52" s="37">
        <v>54.2</v>
      </c>
      <c r="F52" s="201" t="e">
        <f>#REF!</f>
        <v>#REF!</v>
      </c>
      <c r="G52" s="98" t="s">
        <v>34</v>
      </c>
      <c r="K52" s="21"/>
    </row>
    <row r="53" spans="1:11" ht="15.75">
      <c r="A53" s="94" t="s">
        <v>35</v>
      </c>
      <c r="B53" s="37" t="s">
        <v>101</v>
      </c>
      <c r="C53" s="35" t="s">
        <v>101</v>
      </c>
      <c r="D53" s="35" t="s">
        <v>101</v>
      </c>
      <c r="E53" s="35" t="s">
        <v>101</v>
      </c>
      <c r="F53" s="203" t="s">
        <v>101</v>
      </c>
      <c r="G53" s="98" t="s">
        <v>164</v>
      </c>
      <c r="K53" s="21"/>
    </row>
    <row r="54" spans="1:11" ht="15.75">
      <c r="A54" s="94" t="s">
        <v>38</v>
      </c>
      <c r="B54" s="37" t="s">
        <v>101</v>
      </c>
      <c r="C54" s="35" t="s">
        <v>101</v>
      </c>
      <c r="D54" s="35" t="s">
        <v>101</v>
      </c>
      <c r="E54" s="35" t="s">
        <v>101</v>
      </c>
      <c r="F54" s="203" t="s">
        <v>101</v>
      </c>
      <c r="G54" s="98" t="s">
        <v>41</v>
      </c>
      <c r="K54" s="21"/>
    </row>
    <row r="55" spans="1:11" ht="15.75">
      <c r="A55" s="94" t="s">
        <v>42</v>
      </c>
      <c r="B55" s="37">
        <v>178.97500000000002</v>
      </c>
      <c r="C55" s="35">
        <v>194</v>
      </c>
      <c r="D55" s="37">
        <v>149</v>
      </c>
      <c r="E55" s="37">
        <v>134.6</v>
      </c>
      <c r="F55" s="201" t="e">
        <f>#REF!</f>
        <v>#REF!</v>
      </c>
      <c r="G55" s="98" t="s">
        <v>44</v>
      </c>
      <c r="K55" s="21"/>
    </row>
    <row r="56" spans="1:11" ht="15.75">
      <c r="A56" s="94" t="s">
        <v>120</v>
      </c>
      <c r="B56" s="37">
        <v>240.98114434330296</v>
      </c>
      <c r="C56" s="35">
        <v>627</v>
      </c>
      <c r="D56" s="37">
        <v>1255</v>
      </c>
      <c r="E56" s="37">
        <v>-397.91937581274385</v>
      </c>
      <c r="F56" s="201" t="e">
        <f>#REF!</f>
        <v>#REF!</v>
      </c>
      <c r="G56" s="98" t="s">
        <v>47</v>
      </c>
      <c r="K56" s="21"/>
    </row>
    <row r="57" spans="1:11" ht="15.75">
      <c r="A57" s="94" t="s">
        <v>48</v>
      </c>
      <c r="B57" s="37">
        <v>18.087763249999998</v>
      </c>
      <c r="C57" s="35">
        <v>56</v>
      </c>
      <c r="D57" s="37">
        <v>61</v>
      </c>
      <c r="E57" s="37">
        <v>-57.954361300000002</v>
      </c>
      <c r="F57" s="201" t="e">
        <f>#REF!</f>
        <v>#REF!</v>
      </c>
      <c r="G57" s="98" t="s">
        <v>50</v>
      </c>
      <c r="K57" s="21"/>
    </row>
    <row r="58" spans="1:11" ht="15.75">
      <c r="A58" s="94" t="s">
        <v>51</v>
      </c>
      <c r="B58" s="37">
        <v>2430.9203296750002</v>
      </c>
      <c r="C58" s="35">
        <v>4450</v>
      </c>
      <c r="D58" s="37">
        <v>2730</v>
      </c>
      <c r="E58" s="37">
        <v>159.8901099</v>
      </c>
      <c r="F58" s="201" t="e">
        <f>#REF!</f>
        <v>#REF!</v>
      </c>
      <c r="G58" s="98" t="s">
        <v>53</v>
      </c>
      <c r="K58" s="21"/>
    </row>
    <row r="59" spans="1:11" ht="15.75">
      <c r="A59" s="94" t="s">
        <v>54</v>
      </c>
      <c r="B59" s="37">
        <v>-5251.2783732671433</v>
      </c>
      <c r="C59" s="173">
        <v>-2495</v>
      </c>
      <c r="D59" s="37">
        <v>2427</v>
      </c>
      <c r="E59" s="37">
        <v>4666.1119270130584</v>
      </c>
      <c r="F59" s="201" t="e">
        <f>#REF!</f>
        <v>#REF!</v>
      </c>
      <c r="G59" s="98" t="s">
        <v>56</v>
      </c>
      <c r="K59" s="21"/>
    </row>
    <row r="60" spans="1:11" ht="15.75">
      <c r="A60" s="94" t="s">
        <v>57</v>
      </c>
      <c r="B60" s="37">
        <v>-233.945062775</v>
      </c>
      <c r="C60" s="35">
        <v>303</v>
      </c>
      <c r="D60" s="37">
        <v>28</v>
      </c>
      <c r="E60" s="37">
        <v>-1365.8204114</v>
      </c>
      <c r="F60" s="201" t="e">
        <f>#REF!</f>
        <v>#REF!</v>
      </c>
      <c r="G60" s="98" t="s">
        <v>59</v>
      </c>
      <c r="K60" s="21"/>
    </row>
    <row r="61" spans="1:11" ht="15.75">
      <c r="A61" s="94" t="s">
        <v>60</v>
      </c>
      <c r="B61" s="37">
        <v>136.16249999999999</v>
      </c>
      <c r="C61" s="35">
        <v>345</v>
      </c>
      <c r="D61" s="37">
        <v>205</v>
      </c>
      <c r="E61" s="37">
        <v>-55.35</v>
      </c>
      <c r="F61" s="201" t="e">
        <f>#REF!</f>
        <v>#REF!</v>
      </c>
      <c r="G61" s="98" t="s">
        <v>62</v>
      </c>
      <c r="K61" s="21"/>
    </row>
    <row r="62" spans="1:11" ht="15.75">
      <c r="A62" s="94" t="s">
        <v>63</v>
      </c>
      <c r="B62" s="37">
        <v>287.25</v>
      </c>
      <c r="C62" s="35">
        <v>405</v>
      </c>
      <c r="D62" s="37">
        <v>327</v>
      </c>
      <c r="E62" s="37">
        <v>367</v>
      </c>
      <c r="F62" s="201" t="e">
        <f>#REF!</f>
        <v>#REF!</v>
      </c>
      <c r="G62" s="98" t="s">
        <v>65</v>
      </c>
      <c r="K62" s="21"/>
    </row>
    <row r="63" spans="1:11" ht="15.75">
      <c r="A63" s="94" t="s">
        <v>66</v>
      </c>
      <c r="B63" s="37">
        <v>661.15221275515546</v>
      </c>
      <c r="C63" s="35">
        <v>893</v>
      </c>
      <c r="D63" s="37">
        <v>492</v>
      </c>
      <c r="E63" s="37">
        <v>644.49132912735899</v>
      </c>
      <c r="F63" s="201" t="e">
        <f>#REF!</f>
        <v>#REF!</v>
      </c>
      <c r="G63" s="98" t="s">
        <v>68</v>
      </c>
      <c r="K63" s="21"/>
    </row>
    <row r="64" spans="1:11" ht="15.75">
      <c r="A64" s="94" t="s">
        <v>69</v>
      </c>
      <c r="B64" s="37">
        <v>4.8506527500000001</v>
      </c>
      <c r="C64" s="35">
        <v>5</v>
      </c>
      <c r="D64" s="37">
        <v>6</v>
      </c>
      <c r="E64" s="37">
        <v>5.4026110000000003</v>
      </c>
      <c r="F64" s="201" t="e">
        <f>#REF!</f>
        <v>#REF!</v>
      </c>
      <c r="G64" s="98" t="s">
        <v>72</v>
      </c>
      <c r="K64" s="21"/>
    </row>
    <row r="65" spans="1:11" ht="16.5" thickBot="1">
      <c r="A65" s="94" t="s">
        <v>77</v>
      </c>
      <c r="B65" s="37">
        <v>0.83250000000000002</v>
      </c>
      <c r="C65" s="35">
        <v>3.33</v>
      </c>
      <c r="D65" s="37">
        <v>0</v>
      </c>
      <c r="E65" s="37">
        <v>0</v>
      </c>
      <c r="F65" s="201" t="e">
        <f>#REF!</f>
        <v>#REF!</v>
      </c>
      <c r="G65" s="98" t="s">
        <v>78</v>
      </c>
      <c r="K65" s="21"/>
    </row>
    <row r="66" spans="1:11" ht="16.5" thickBot="1">
      <c r="A66" s="96" t="s">
        <v>144</v>
      </c>
      <c r="B66" s="100">
        <f>SUM(B44:B65)</f>
        <v>36127.420763240159</v>
      </c>
      <c r="C66" s="100">
        <v>34557.39</v>
      </c>
      <c r="D66" s="100">
        <f>SUM(D44:D65)</f>
        <v>31351</v>
      </c>
      <c r="E66" s="100">
        <f>SUM(E44:E65)</f>
        <v>50624.322609253722</v>
      </c>
      <c r="F66" s="100" t="e">
        <f>SUM(F44:F65)</f>
        <v>#REF!</v>
      </c>
      <c r="G66" s="100" t="s">
        <v>139</v>
      </c>
      <c r="K66" s="21"/>
    </row>
    <row r="67" spans="1:11" ht="16.5" thickBot="1">
      <c r="A67" s="96" t="s">
        <v>132</v>
      </c>
      <c r="B67" s="100">
        <v>1203989.3333333333</v>
      </c>
      <c r="C67" s="100">
        <v>1123894</v>
      </c>
      <c r="D67" s="100">
        <v>780480</v>
      </c>
      <c r="E67" s="100">
        <v>1707594</v>
      </c>
      <c r="F67" s="100">
        <v>1203989.3333333333</v>
      </c>
      <c r="G67" s="100" t="s">
        <v>135</v>
      </c>
      <c r="K67" s="21"/>
    </row>
    <row r="68" spans="1:11">
      <c r="A68" s="16" t="s">
        <v>198</v>
      </c>
      <c r="B68" s="16"/>
      <c r="C68" s="16"/>
      <c r="D68" s="21"/>
      <c r="E68" s="21"/>
      <c r="F68" s="21"/>
      <c r="H68" s="21"/>
      <c r="I68" s="21"/>
      <c r="J68" s="21"/>
      <c r="K68" s="21"/>
    </row>
    <row r="69" spans="1:11">
      <c r="A69" s="17" t="s">
        <v>121</v>
      </c>
      <c r="B69" s="21"/>
      <c r="C69" s="21"/>
      <c r="D69" s="21"/>
      <c r="E69" s="21"/>
      <c r="F69" s="21"/>
      <c r="H69" s="21"/>
      <c r="I69" s="21"/>
      <c r="J69" s="21"/>
      <c r="K69" s="21"/>
    </row>
    <row r="70" spans="1:11">
      <c r="A70" s="21"/>
      <c r="B70" s="21"/>
      <c r="C70" s="21"/>
      <c r="D70" s="21"/>
      <c r="E70" s="21"/>
      <c r="F70" s="21"/>
      <c r="H70" s="21"/>
      <c r="I70" s="21"/>
      <c r="J70" s="21"/>
      <c r="K70" s="21"/>
    </row>
    <row r="71" spans="1:11" hidden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</row>
    <row r="72" spans="1:11" ht="27.75" customHeight="1">
      <c r="A72" s="303" t="s">
        <v>211</v>
      </c>
      <c r="B72" s="303"/>
      <c r="C72" s="303"/>
      <c r="D72" s="303"/>
      <c r="E72" s="303"/>
      <c r="F72" s="194"/>
      <c r="G72" s="18"/>
      <c r="H72" s="18"/>
      <c r="I72" s="18"/>
      <c r="J72" s="18"/>
      <c r="K72" s="21"/>
    </row>
    <row r="73" spans="1:11" ht="16.5" customHeight="1">
      <c r="A73" s="304" t="s">
        <v>214</v>
      </c>
      <c r="B73" s="304"/>
      <c r="C73" s="304"/>
      <c r="D73" s="304"/>
      <c r="E73" s="304"/>
      <c r="F73" s="304"/>
      <c r="G73" s="304"/>
      <c r="H73" s="18"/>
      <c r="I73" s="18"/>
      <c r="J73" s="18"/>
      <c r="K73" s="21"/>
    </row>
    <row r="74" spans="1:11" ht="16.5" customHeight="1" thickBot="1">
      <c r="A74" t="s">
        <v>134</v>
      </c>
      <c r="B74" s="18"/>
      <c r="C74" s="18"/>
      <c r="D74" s="18"/>
      <c r="E74" s="301" t="s">
        <v>111</v>
      </c>
      <c r="F74" s="301"/>
      <c r="G74" s="301"/>
      <c r="H74" s="18"/>
      <c r="I74" s="18"/>
      <c r="J74" s="18"/>
      <c r="K74" s="21"/>
    </row>
    <row r="75" spans="1:11" ht="37.5" customHeight="1" thickBot="1">
      <c r="A75" s="89" t="s">
        <v>119</v>
      </c>
      <c r="B75" s="91" t="s">
        <v>216</v>
      </c>
      <c r="C75" s="91">
        <v>2019</v>
      </c>
      <c r="D75" s="91">
        <v>2020</v>
      </c>
      <c r="E75" s="91">
        <v>2021</v>
      </c>
      <c r="F75" s="197">
        <v>2022</v>
      </c>
      <c r="G75" s="92" t="s">
        <v>3</v>
      </c>
      <c r="K75" s="21"/>
    </row>
    <row r="76" spans="1:11" ht="15.75">
      <c r="A76" s="93" t="s">
        <v>5</v>
      </c>
      <c r="B76" s="37">
        <v>37000.232042253519</v>
      </c>
      <c r="C76" s="37">
        <v>35760</v>
      </c>
      <c r="D76" s="37">
        <v>36556</v>
      </c>
      <c r="E76" s="37">
        <v>37305.070422535209</v>
      </c>
      <c r="F76" s="201" t="e">
        <f>#REF!</f>
        <v>#REF!</v>
      </c>
      <c r="G76" s="97" t="s">
        <v>8</v>
      </c>
      <c r="K76" s="21"/>
    </row>
    <row r="77" spans="1:11" ht="15.75">
      <c r="A77" s="94" t="s">
        <v>9</v>
      </c>
      <c r="B77" s="37">
        <v>161942.71091997501</v>
      </c>
      <c r="C77" s="35">
        <v>131012</v>
      </c>
      <c r="D77" s="37">
        <v>150896</v>
      </c>
      <c r="E77" s="37">
        <v>171563.1441</v>
      </c>
      <c r="F77" s="201" t="e">
        <f>#REF!</f>
        <v>#REF!</v>
      </c>
      <c r="G77" s="98" t="s">
        <v>165</v>
      </c>
      <c r="K77" s="21"/>
    </row>
    <row r="78" spans="1:11" ht="15.75">
      <c r="A78" s="94" t="s">
        <v>12</v>
      </c>
      <c r="B78" s="37">
        <v>32823.493351063829</v>
      </c>
      <c r="C78" s="35">
        <v>30684</v>
      </c>
      <c r="D78" s="37">
        <v>31690</v>
      </c>
      <c r="E78" s="37">
        <v>33484.335106382976</v>
      </c>
      <c r="F78" s="201" t="e">
        <f>#REF!</f>
        <v>#REF!</v>
      </c>
      <c r="G78" s="98" t="s">
        <v>14</v>
      </c>
      <c r="K78" s="21"/>
    </row>
    <row r="79" spans="1:11" ht="15.75">
      <c r="A79" s="94" t="s">
        <v>15</v>
      </c>
      <c r="B79" s="37">
        <v>36252.628881784287</v>
      </c>
      <c r="C79" s="35">
        <v>31605</v>
      </c>
      <c r="D79" s="37">
        <v>35006</v>
      </c>
      <c r="E79" s="37">
        <v>38932.617356660317</v>
      </c>
      <c r="F79" s="201" t="e">
        <f>#REF!</f>
        <v>#REF!</v>
      </c>
      <c r="G79" s="98" t="s">
        <v>17</v>
      </c>
      <c r="K79" s="21"/>
    </row>
    <row r="80" spans="1:11" ht="15.75">
      <c r="A80" s="94" t="s">
        <v>18</v>
      </c>
      <c r="B80" s="37">
        <v>33272.226182300001</v>
      </c>
      <c r="C80" s="35">
        <v>31960</v>
      </c>
      <c r="D80" s="37">
        <v>33086</v>
      </c>
      <c r="E80" s="37">
        <v>33977.055480000003</v>
      </c>
      <c r="F80" s="201" t="e">
        <f>#REF!</f>
        <v>#REF!</v>
      </c>
      <c r="G80" s="98" t="s">
        <v>20</v>
      </c>
      <c r="K80" s="21"/>
    </row>
    <row r="81" spans="1:11" ht="15.75">
      <c r="A81" s="94" t="s">
        <v>131</v>
      </c>
      <c r="B81" s="37">
        <v>138.533998475</v>
      </c>
      <c r="C81" s="35">
        <v>129</v>
      </c>
      <c r="D81" s="37">
        <v>138</v>
      </c>
      <c r="E81" s="37">
        <v>141.6383337</v>
      </c>
      <c r="F81" s="201" t="e">
        <f>#REF!</f>
        <v>#REF!</v>
      </c>
      <c r="G81" s="98" t="s">
        <v>26</v>
      </c>
      <c r="K81" s="21"/>
    </row>
    <row r="82" spans="1:11" ht="15.75">
      <c r="A82" s="94" t="s">
        <v>21</v>
      </c>
      <c r="B82" s="37">
        <v>934</v>
      </c>
      <c r="C82" s="35">
        <v>1748</v>
      </c>
      <c r="D82" s="37">
        <v>1988</v>
      </c>
      <c r="E82" s="37">
        <v>0</v>
      </c>
      <c r="F82" s="201" t="e">
        <f>#REF!</f>
        <v>#REF!</v>
      </c>
      <c r="G82" s="98" t="s">
        <v>24</v>
      </c>
      <c r="K82" s="21"/>
    </row>
    <row r="83" spans="1:11" ht="15.75">
      <c r="A83" s="94" t="s">
        <v>27</v>
      </c>
      <c r="B83" s="37">
        <v>252061.53041842498</v>
      </c>
      <c r="C83" s="35">
        <v>236376</v>
      </c>
      <c r="D83" s="37">
        <v>241862</v>
      </c>
      <c r="E83" s="37">
        <v>261060.88985790001</v>
      </c>
      <c r="F83" s="201" t="e">
        <f>#REF!</f>
        <v>#REF!</v>
      </c>
      <c r="G83" s="98" t="s">
        <v>30</v>
      </c>
      <c r="K83" s="21"/>
    </row>
    <row r="84" spans="1:11" ht="15.75">
      <c r="A84" s="94" t="s">
        <v>31</v>
      </c>
      <c r="B84" s="37">
        <v>29433.401359750002</v>
      </c>
      <c r="C84" s="35">
        <v>28494</v>
      </c>
      <c r="D84" s="37">
        <v>29211</v>
      </c>
      <c r="E84" s="37">
        <v>29727.5527195</v>
      </c>
      <c r="F84" s="201" t="e">
        <f>#REF!</f>
        <v>#REF!</v>
      </c>
      <c r="G84" s="98" t="s">
        <v>34</v>
      </c>
      <c r="K84" s="21"/>
    </row>
    <row r="85" spans="1:11" ht="15.75">
      <c r="A85" s="94" t="s">
        <v>35</v>
      </c>
      <c r="B85" s="37">
        <v>10742.953999950001</v>
      </c>
      <c r="C85" s="35">
        <v>10743</v>
      </c>
      <c r="D85" s="37">
        <v>10743</v>
      </c>
      <c r="E85" s="37">
        <v>10742.907999900001</v>
      </c>
      <c r="F85" s="201" t="e">
        <f>#REF!</f>
        <v>#REF!</v>
      </c>
      <c r="G85" s="98" t="s">
        <v>164</v>
      </c>
      <c r="K85" s="21"/>
    </row>
    <row r="86" spans="1:11" ht="15.75">
      <c r="A86" s="94" t="s">
        <v>38</v>
      </c>
      <c r="B86" s="37">
        <v>3994.26</v>
      </c>
      <c r="C86" s="35">
        <v>3152</v>
      </c>
      <c r="D86" s="37">
        <v>3616</v>
      </c>
      <c r="E86" s="37">
        <v>4286.5200000000004</v>
      </c>
      <c r="F86" s="201" t="e">
        <f>#REF!</f>
        <v>#REF!</v>
      </c>
      <c r="G86" s="98" t="s">
        <v>41</v>
      </c>
      <c r="K86" s="21"/>
    </row>
    <row r="87" spans="1:11" ht="15.75">
      <c r="A87" s="94" t="s">
        <v>42</v>
      </c>
      <c r="B87" s="37">
        <v>2.5000000000000002E-6</v>
      </c>
      <c r="C87" s="35">
        <v>0</v>
      </c>
      <c r="D87" s="37">
        <v>0</v>
      </c>
      <c r="E87" s="37">
        <v>1.0000000000000001E-5</v>
      </c>
      <c r="F87" s="201">
        <f>0</f>
        <v>0</v>
      </c>
      <c r="G87" s="98" t="s">
        <v>44</v>
      </c>
      <c r="K87" s="21"/>
    </row>
    <row r="88" spans="1:11" ht="15.75">
      <c r="A88" s="94" t="s">
        <v>120</v>
      </c>
      <c r="B88" s="37">
        <v>40540.13859993498</v>
      </c>
      <c r="C88" s="35">
        <v>31332</v>
      </c>
      <c r="D88" s="37">
        <v>35425</v>
      </c>
      <c r="E88" s="37">
        <v>45843.95318595579</v>
      </c>
      <c r="F88" s="201" t="e">
        <f>#REF!</f>
        <v>#REF!</v>
      </c>
      <c r="G88" s="98" t="s">
        <v>47</v>
      </c>
      <c r="K88" s="21"/>
    </row>
    <row r="89" spans="1:11" ht="15.75">
      <c r="A89" s="94" t="s">
        <v>48</v>
      </c>
      <c r="B89" s="37">
        <v>2891.25</v>
      </c>
      <c r="C89" s="35">
        <v>2756</v>
      </c>
      <c r="D89" s="37">
        <v>2717</v>
      </c>
      <c r="E89" s="37">
        <v>2976</v>
      </c>
      <c r="F89" s="201" t="e">
        <f>#REF!</f>
        <v>#REF!</v>
      </c>
      <c r="G89" s="98" t="s">
        <v>50</v>
      </c>
      <c r="K89" s="21"/>
    </row>
    <row r="90" spans="1:11" ht="15.75">
      <c r="A90" s="94" t="s">
        <v>51</v>
      </c>
      <c r="B90" s="37">
        <v>28707.851510925</v>
      </c>
      <c r="C90" s="35">
        <v>31061</v>
      </c>
      <c r="D90" s="37">
        <v>28627</v>
      </c>
      <c r="E90" s="37">
        <v>27533.653571300001</v>
      </c>
      <c r="F90" s="201" t="e">
        <f>#REF!</f>
        <v>#REF!</v>
      </c>
      <c r="G90" s="98" t="s">
        <v>53</v>
      </c>
      <c r="K90" s="21"/>
    </row>
    <row r="91" spans="1:11" ht="15.75">
      <c r="A91" s="94" t="s">
        <v>54</v>
      </c>
      <c r="B91" s="37">
        <v>14915.979483967265</v>
      </c>
      <c r="C91" s="35">
        <v>14904</v>
      </c>
      <c r="D91" s="37">
        <v>14138</v>
      </c>
      <c r="E91" s="37">
        <v>15530.90909090909</v>
      </c>
      <c r="F91" s="201" t="e">
        <f>#REF!</f>
        <v>#REF!</v>
      </c>
      <c r="G91" s="98" t="s">
        <v>56</v>
      </c>
      <c r="K91" s="21"/>
    </row>
    <row r="92" spans="1:11" ht="15.75">
      <c r="A92" s="94" t="s">
        <v>57</v>
      </c>
      <c r="B92" s="37">
        <v>56598.761091649998</v>
      </c>
      <c r="C92" s="35">
        <v>68020</v>
      </c>
      <c r="D92" s="37">
        <v>17752</v>
      </c>
      <c r="E92" s="37">
        <v>70082.5829753</v>
      </c>
      <c r="F92" s="201" t="e">
        <f>#REF!</f>
        <v>#REF!</v>
      </c>
      <c r="G92" s="98" t="s">
        <v>59</v>
      </c>
      <c r="K92" s="21"/>
    </row>
    <row r="93" spans="1:11" ht="15.75">
      <c r="A93" s="94" t="s">
        <v>60</v>
      </c>
      <c r="B93" s="37">
        <v>18461.948499999999</v>
      </c>
      <c r="C93" s="35">
        <v>18462</v>
      </c>
      <c r="D93" s="35">
        <v>18462</v>
      </c>
      <c r="E93" s="37">
        <v>18461.897000000001</v>
      </c>
      <c r="F93" s="201" t="e">
        <f>#REF!</f>
        <v>#REF!</v>
      </c>
      <c r="G93" s="98" t="s">
        <v>62</v>
      </c>
      <c r="K93" s="21"/>
    </row>
    <row r="94" spans="1:11" ht="15.75">
      <c r="A94" s="94" t="s">
        <v>63</v>
      </c>
      <c r="B94" s="37">
        <v>136386.75</v>
      </c>
      <c r="C94" s="35">
        <v>126639</v>
      </c>
      <c r="D94" s="37">
        <v>132477</v>
      </c>
      <c r="E94" s="37">
        <v>137543</v>
      </c>
      <c r="F94" s="201" t="e">
        <f>#REF!</f>
        <v>#REF!</v>
      </c>
      <c r="G94" s="98" t="s">
        <v>65</v>
      </c>
      <c r="K94" s="21"/>
    </row>
    <row r="95" spans="1:11" ht="15.75">
      <c r="A95" s="94" t="s">
        <v>66</v>
      </c>
      <c r="B95" s="37">
        <v>68773.959107555827</v>
      </c>
      <c r="C95" s="35">
        <v>66551</v>
      </c>
      <c r="D95" s="37">
        <v>72273</v>
      </c>
      <c r="E95" s="37">
        <v>72993.976552734792</v>
      </c>
      <c r="F95" s="201" t="e">
        <f>#REF!</f>
        <v>#REF!</v>
      </c>
      <c r="G95" s="98" t="s">
        <v>68</v>
      </c>
      <c r="K95" s="21"/>
    </row>
    <row r="96" spans="1:11" ht="15.75">
      <c r="A96" s="94" t="s">
        <v>69</v>
      </c>
      <c r="B96" s="37">
        <v>10535.567299475</v>
      </c>
      <c r="C96" s="35">
        <v>8995</v>
      </c>
      <c r="D96" s="37">
        <v>9973</v>
      </c>
      <c r="E96" s="37">
        <v>11013.356942300001</v>
      </c>
      <c r="F96" s="201" t="e">
        <f>#REF!</f>
        <v>#REF!</v>
      </c>
      <c r="G96" s="98" t="s">
        <v>72</v>
      </c>
      <c r="K96" s="21"/>
    </row>
    <row r="97" spans="1:11" ht="16.5" thickBot="1">
      <c r="A97" s="95" t="s">
        <v>77</v>
      </c>
      <c r="B97" s="37">
        <v>1942.0302944</v>
      </c>
      <c r="C97" s="36">
        <v>1942</v>
      </c>
      <c r="D97" s="37">
        <v>1942</v>
      </c>
      <c r="E97" s="37">
        <v>1942.0605888</v>
      </c>
      <c r="F97" s="202" t="e">
        <f>#REF!</f>
        <v>#REF!</v>
      </c>
      <c r="G97" s="99" t="s">
        <v>78</v>
      </c>
      <c r="K97" s="21"/>
    </row>
    <row r="98" spans="1:11" ht="16.5" thickBot="1">
      <c r="A98" s="96" t="s">
        <v>144</v>
      </c>
      <c r="B98" s="96">
        <f>SUM(B76:B97)</f>
        <v>978350.20704438468</v>
      </c>
      <c r="C98" s="100">
        <v>933047.31206544419</v>
      </c>
      <c r="D98" s="100">
        <f>SUM(D76:D97)</f>
        <v>908578</v>
      </c>
      <c r="E98" s="100">
        <f>SUM(E75:E97)</f>
        <v>1027164.1212938781</v>
      </c>
      <c r="F98" s="204" t="e">
        <f>SUM(F76:F97)</f>
        <v>#REF!</v>
      </c>
      <c r="G98" s="101" t="s">
        <v>139</v>
      </c>
      <c r="K98" s="21"/>
    </row>
    <row r="99" spans="1:11" ht="16.5" thickBot="1">
      <c r="A99" s="96" t="s">
        <v>132</v>
      </c>
      <c r="B99" s="100">
        <v>40518709.506877154</v>
      </c>
      <c r="C99" s="100">
        <v>36470161.575036421</v>
      </c>
      <c r="D99" s="100">
        <v>34707052.452472195</v>
      </c>
      <c r="E99" s="100">
        <v>45448812</v>
      </c>
      <c r="F99" s="100">
        <v>45448812</v>
      </c>
      <c r="G99" s="102" t="s">
        <v>135</v>
      </c>
      <c r="K99" s="21"/>
    </row>
    <row r="100" spans="1:11">
      <c r="A100" s="16" t="s">
        <v>198</v>
      </c>
      <c r="B100" s="16"/>
      <c r="C100" s="16"/>
      <c r="D100" s="21"/>
      <c r="E100" s="21"/>
      <c r="F100" s="21"/>
      <c r="G100" s="21"/>
      <c r="H100" s="21"/>
      <c r="I100" s="21"/>
      <c r="J100" s="21"/>
      <c r="K100" s="21"/>
    </row>
    <row r="101" spans="1:11">
      <c r="A101" s="17" t="s">
        <v>121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1:1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1:1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1:11" ht="28.5" customHeight="1">
      <c r="A104" s="303" t="s">
        <v>212</v>
      </c>
      <c r="B104" s="303"/>
      <c r="C104" s="303"/>
      <c r="D104" s="303"/>
      <c r="E104" s="303"/>
      <c r="F104" s="303"/>
      <c r="G104" s="303"/>
      <c r="H104" s="18"/>
      <c r="I104" s="18"/>
      <c r="J104" s="18"/>
      <c r="K104" s="21"/>
    </row>
    <row r="105" spans="1:11" ht="15.75" customHeight="1">
      <c r="A105" s="304" t="s">
        <v>215</v>
      </c>
      <c r="B105" s="304"/>
      <c r="C105" s="304"/>
      <c r="D105" s="304"/>
      <c r="E105" s="304"/>
      <c r="F105" s="304"/>
      <c r="G105" s="304"/>
      <c r="H105" s="18"/>
      <c r="I105" s="18"/>
      <c r="J105" s="18"/>
      <c r="K105" s="21"/>
    </row>
    <row r="106" spans="1:11" ht="15.75" customHeight="1" thickBot="1">
      <c r="A106" t="s">
        <v>134</v>
      </c>
      <c r="B106" s="18"/>
      <c r="C106" s="18"/>
      <c r="D106" s="18"/>
      <c r="E106" s="301" t="s">
        <v>111</v>
      </c>
      <c r="F106" s="301"/>
      <c r="G106" s="301"/>
      <c r="H106" s="18"/>
      <c r="I106" s="18"/>
      <c r="J106" s="18"/>
      <c r="K106" s="21"/>
    </row>
    <row r="107" spans="1:11" ht="32.25" thickBot="1">
      <c r="A107" s="89" t="s">
        <v>119</v>
      </c>
      <c r="B107" s="91" t="s">
        <v>216</v>
      </c>
      <c r="C107" s="91">
        <v>2019</v>
      </c>
      <c r="D107" s="91">
        <v>2020</v>
      </c>
      <c r="E107" s="91">
        <v>2021</v>
      </c>
      <c r="F107" s="197"/>
      <c r="G107" s="92" t="s">
        <v>3</v>
      </c>
      <c r="K107" s="21"/>
    </row>
    <row r="108" spans="1:11" ht="15.75">
      <c r="A108" s="93" t="s">
        <v>5</v>
      </c>
      <c r="B108" s="37">
        <v>678.57746478873241</v>
      </c>
      <c r="C108" s="37">
        <v>655</v>
      </c>
      <c r="D108" s="37">
        <v>681</v>
      </c>
      <c r="E108" s="37">
        <v>697.04225352112678</v>
      </c>
      <c r="F108" s="201">
        <v>681.26760563380287</v>
      </c>
      <c r="G108" s="97" t="s">
        <v>8</v>
      </c>
      <c r="K108" s="21"/>
    </row>
    <row r="109" spans="1:11" ht="15.75">
      <c r="A109" s="94" t="s">
        <v>9</v>
      </c>
      <c r="B109" s="37">
        <v>210861.20139187502</v>
      </c>
      <c r="C109" s="35">
        <v>184790</v>
      </c>
      <c r="D109" s="37">
        <v>203728</v>
      </c>
      <c r="E109" s="37">
        <v>215046.79284499999</v>
      </c>
      <c r="F109" s="201">
        <v>239880.01272249999</v>
      </c>
      <c r="G109" s="98" t="s">
        <v>165</v>
      </c>
      <c r="K109" s="21"/>
    </row>
    <row r="110" spans="1:11" ht="15.75">
      <c r="A110" s="94" t="s">
        <v>12</v>
      </c>
      <c r="B110" s="37">
        <v>19512.542553191488</v>
      </c>
      <c r="C110" s="35">
        <v>19147</v>
      </c>
      <c r="D110" s="37">
        <v>18942</v>
      </c>
      <c r="E110" s="37">
        <v>19006.648936170212</v>
      </c>
      <c r="F110" s="201">
        <v>20954.521276595744</v>
      </c>
      <c r="G110" s="98" t="s">
        <v>14</v>
      </c>
      <c r="K110" s="21"/>
    </row>
    <row r="111" spans="1:11" ht="15.75">
      <c r="A111" s="94" t="s">
        <v>15</v>
      </c>
      <c r="B111" s="37">
        <v>621.18083810304222</v>
      </c>
      <c r="C111" s="35">
        <v>526</v>
      </c>
      <c r="D111" s="37">
        <v>603</v>
      </c>
      <c r="E111" s="37">
        <v>672.78711241988572</v>
      </c>
      <c r="F111" s="201">
        <v>682.93623999228316</v>
      </c>
      <c r="G111" s="98" t="s">
        <v>17</v>
      </c>
      <c r="K111" s="21"/>
    </row>
    <row r="112" spans="1:11" ht="15.75">
      <c r="A112" s="94" t="s">
        <v>18</v>
      </c>
      <c r="B112" s="37">
        <v>2032.5432439000001</v>
      </c>
      <c r="C112" s="35">
        <v>2708</v>
      </c>
      <c r="D112" s="37">
        <v>2723</v>
      </c>
      <c r="E112" s="37">
        <v>2699.1729756</v>
      </c>
      <c r="F112" s="201">
        <v>0</v>
      </c>
      <c r="G112" s="98" t="s">
        <v>20</v>
      </c>
      <c r="K112" s="21"/>
    </row>
    <row r="113" spans="1:11" ht="15.75">
      <c r="A113" s="94" t="s">
        <v>131</v>
      </c>
      <c r="B113" s="37" t="s">
        <v>101</v>
      </c>
      <c r="C113" s="35" t="s">
        <v>101</v>
      </c>
      <c r="D113" s="35" t="s">
        <v>101</v>
      </c>
      <c r="E113" s="35" t="s">
        <v>101</v>
      </c>
      <c r="F113" s="203" t="s">
        <v>101</v>
      </c>
      <c r="G113" s="98" t="s">
        <v>26</v>
      </c>
      <c r="K113" s="21"/>
    </row>
    <row r="114" spans="1:11" ht="15.75">
      <c r="A114" s="94" t="s">
        <v>21</v>
      </c>
      <c r="B114" s="37" t="s">
        <v>101</v>
      </c>
      <c r="C114" s="35" t="s">
        <v>101</v>
      </c>
      <c r="D114" s="35" t="s">
        <v>101</v>
      </c>
      <c r="E114" s="35" t="s">
        <v>101</v>
      </c>
      <c r="F114" s="203" t="s">
        <v>101</v>
      </c>
      <c r="G114" s="98" t="s">
        <v>24</v>
      </c>
      <c r="K114" s="21"/>
    </row>
    <row r="115" spans="1:11" ht="15.75">
      <c r="A115" s="94" t="s">
        <v>27</v>
      </c>
      <c r="B115" s="37">
        <v>142911.43358789998</v>
      </c>
      <c r="C115" s="35">
        <v>123904</v>
      </c>
      <c r="D115" s="37">
        <v>128759</v>
      </c>
      <c r="E115" s="37">
        <v>151499.27534610001</v>
      </c>
      <c r="F115" s="201">
        <v>167483.45900549999</v>
      </c>
      <c r="G115" s="98" t="s">
        <v>30</v>
      </c>
      <c r="K115" s="21"/>
    </row>
    <row r="116" spans="1:11" ht="15.75">
      <c r="A116" s="94" t="s">
        <v>31</v>
      </c>
      <c r="B116" s="37" t="s">
        <v>101</v>
      </c>
      <c r="C116" s="37" t="s">
        <v>101</v>
      </c>
      <c r="D116" s="37" t="s">
        <v>101</v>
      </c>
      <c r="E116" s="37" t="s">
        <v>101</v>
      </c>
      <c r="F116" s="201" t="s">
        <v>101</v>
      </c>
      <c r="G116" s="98" t="s">
        <v>34</v>
      </c>
      <c r="K116" s="21"/>
    </row>
    <row r="117" spans="1:11" ht="15.75">
      <c r="A117" s="94" t="s">
        <v>35</v>
      </c>
      <c r="B117" s="37">
        <v>5</v>
      </c>
      <c r="C117" s="35">
        <v>5</v>
      </c>
      <c r="D117" s="37">
        <v>5</v>
      </c>
      <c r="E117" s="37">
        <v>5</v>
      </c>
      <c r="F117" s="201">
        <v>5</v>
      </c>
      <c r="G117" s="98" t="s">
        <v>164</v>
      </c>
      <c r="K117" s="21"/>
    </row>
    <row r="118" spans="1:11" ht="15.75">
      <c r="A118" s="94" t="s">
        <v>38</v>
      </c>
      <c r="B118" s="37" t="s">
        <v>101</v>
      </c>
      <c r="C118" s="37" t="s">
        <v>101</v>
      </c>
      <c r="D118" s="37" t="s">
        <v>101</v>
      </c>
      <c r="E118" s="37" t="s">
        <v>101</v>
      </c>
      <c r="F118" s="201" t="s">
        <v>101</v>
      </c>
      <c r="G118" s="98" t="s">
        <v>41</v>
      </c>
      <c r="K118" s="21"/>
    </row>
    <row r="119" spans="1:11" ht="15.75">
      <c r="A119" s="94" t="s">
        <v>42</v>
      </c>
      <c r="B119" s="37">
        <v>3106.4</v>
      </c>
      <c r="C119" s="35">
        <v>2869</v>
      </c>
      <c r="D119" s="37">
        <v>3017</v>
      </c>
      <c r="E119" s="37">
        <v>3150.6</v>
      </c>
      <c r="F119" s="201">
        <v>3389</v>
      </c>
      <c r="G119" s="98" t="s">
        <v>44</v>
      </c>
      <c r="K119" s="21"/>
    </row>
    <row r="120" spans="1:11" ht="15.75">
      <c r="A120" s="94" t="s">
        <v>120</v>
      </c>
      <c r="B120" s="37">
        <v>8736.2779583875163</v>
      </c>
      <c r="C120" s="35">
        <v>11992</v>
      </c>
      <c r="D120" s="37">
        <v>13247</v>
      </c>
      <c r="E120" s="37">
        <v>5113.1339401820542</v>
      </c>
      <c r="F120" s="201">
        <v>4592.97789336801</v>
      </c>
      <c r="G120" s="98" t="s">
        <v>47</v>
      </c>
      <c r="K120" s="21"/>
    </row>
    <row r="121" spans="1:11" ht="15.75">
      <c r="A121" s="94" t="s">
        <v>48</v>
      </c>
      <c r="B121" s="37">
        <v>293.25</v>
      </c>
      <c r="C121" s="35">
        <v>269</v>
      </c>
      <c r="D121" s="37">
        <v>254</v>
      </c>
      <c r="E121" s="37">
        <v>332</v>
      </c>
      <c r="F121" s="201">
        <v>318</v>
      </c>
      <c r="G121" s="98" t="s">
        <v>50</v>
      </c>
      <c r="K121" s="21"/>
    </row>
    <row r="122" spans="1:11" ht="15.75">
      <c r="A122" s="94" t="s">
        <v>51</v>
      </c>
      <c r="B122" s="37">
        <v>47503.436578649998</v>
      </c>
      <c r="C122" s="35">
        <v>44780</v>
      </c>
      <c r="D122" s="37">
        <v>47510</v>
      </c>
      <c r="E122" s="37">
        <v>47669.977552900004</v>
      </c>
      <c r="F122" s="201">
        <v>50053.768761699997</v>
      </c>
      <c r="G122" s="98" t="s">
        <v>53</v>
      </c>
      <c r="K122" s="21"/>
    </row>
    <row r="123" spans="1:11" ht="15.75">
      <c r="A123" s="94" t="s">
        <v>54</v>
      </c>
      <c r="B123" s="37">
        <v>37386.319247131876</v>
      </c>
      <c r="C123" s="35">
        <v>32997</v>
      </c>
      <c r="D123" s="37">
        <v>34328</v>
      </c>
      <c r="E123" s="37">
        <v>35399.008264462813</v>
      </c>
      <c r="F123" s="201">
        <v>46821.268724064692</v>
      </c>
      <c r="G123" s="98" t="s">
        <v>56</v>
      </c>
      <c r="K123" s="21"/>
    </row>
    <row r="124" spans="1:11" ht="15.75">
      <c r="A124" s="94" t="s">
        <v>57</v>
      </c>
      <c r="B124" s="37">
        <v>12313.454616025001</v>
      </c>
      <c r="C124" s="35">
        <v>15931</v>
      </c>
      <c r="D124" s="37">
        <v>3952</v>
      </c>
      <c r="E124" s="37">
        <v>14635.889151900001</v>
      </c>
      <c r="F124" s="201">
        <v>14734.9293122</v>
      </c>
      <c r="G124" s="98" t="s">
        <v>59</v>
      </c>
      <c r="K124" s="21"/>
    </row>
    <row r="125" spans="1:11" ht="15.75">
      <c r="A125" s="94" t="s">
        <v>60</v>
      </c>
      <c r="B125" s="37">
        <v>20425.120731999999</v>
      </c>
      <c r="C125" s="35"/>
      <c r="D125" s="37"/>
      <c r="E125" s="37" t="e">
        <f>#REF!</f>
        <v>#REF!</v>
      </c>
      <c r="F125" s="201">
        <v>20450.120731999999</v>
      </c>
      <c r="G125" s="98" t="s">
        <v>62</v>
      </c>
      <c r="K125" s="21"/>
    </row>
    <row r="126" spans="1:11" ht="15.75">
      <c r="A126" s="94" t="s">
        <v>63</v>
      </c>
      <c r="B126" s="37">
        <v>8668.5</v>
      </c>
      <c r="C126" s="35">
        <v>8155</v>
      </c>
      <c r="D126" s="37">
        <v>8481</v>
      </c>
      <c r="E126" s="37">
        <v>8848</v>
      </c>
      <c r="F126" s="201">
        <v>9190</v>
      </c>
      <c r="G126" s="98" t="s">
        <v>65</v>
      </c>
      <c r="K126" s="21"/>
    </row>
    <row r="127" spans="1:11" ht="15.75">
      <c r="A127" s="94" t="s">
        <v>66</v>
      </c>
      <c r="B127" s="37">
        <v>7179.1176794941566</v>
      </c>
      <c r="C127" s="35">
        <v>6447</v>
      </c>
      <c r="D127" s="37">
        <v>7630</v>
      </c>
      <c r="E127" s="37">
        <v>7325.7862807637603</v>
      </c>
      <c r="F127" s="201">
        <v>7313.6844372128635</v>
      </c>
      <c r="G127" s="98" t="s">
        <v>68</v>
      </c>
      <c r="K127" s="21"/>
    </row>
    <row r="128" spans="1:11" ht="15.75">
      <c r="A128" s="94" t="s">
        <v>69</v>
      </c>
      <c r="B128" s="37">
        <v>100.85191639999999</v>
      </c>
      <c r="C128" s="35">
        <v>93</v>
      </c>
      <c r="D128" s="37">
        <v>99</v>
      </c>
      <c r="E128" s="37">
        <v>104.2038328</v>
      </c>
      <c r="F128" s="201">
        <v>107.2038328</v>
      </c>
      <c r="G128" s="98" t="s">
        <v>72</v>
      </c>
      <c r="K128" s="21"/>
    </row>
    <row r="129" spans="1:11" ht="16.5" thickBot="1">
      <c r="A129" s="94" t="s">
        <v>77</v>
      </c>
      <c r="B129" s="37">
        <v>672.13694439999995</v>
      </c>
      <c r="C129" s="35">
        <v>672</v>
      </c>
      <c r="D129" s="37">
        <v>672</v>
      </c>
      <c r="E129" s="37">
        <v>672.27388880000001</v>
      </c>
      <c r="F129" s="201">
        <v>672.27388880000001</v>
      </c>
      <c r="G129" s="98" t="s">
        <v>78</v>
      </c>
      <c r="K129" s="21"/>
    </row>
    <row r="130" spans="1:11" ht="16.5" thickBot="1">
      <c r="A130" s="96" t="s">
        <v>144</v>
      </c>
      <c r="B130" s="96">
        <f>SUM(B108:B129)</f>
        <v>523007.34475224681</v>
      </c>
      <c r="C130" s="100">
        <v>425995.26121216518</v>
      </c>
      <c r="D130" s="100">
        <f>SUM(D108:D129)</f>
        <v>474631</v>
      </c>
      <c r="E130" s="100" t="e">
        <f>SUM(E108:E129)</f>
        <v>#REF!</v>
      </c>
      <c r="F130" s="204">
        <v>587330.42443236744</v>
      </c>
      <c r="G130" s="101" t="s">
        <v>139</v>
      </c>
      <c r="K130" s="21"/>
    </row>
    <row r="131" spans="1:11" ht="16.5" thickBot="1">
      <c r="A131" s="96" t="s">
        <v>132</v>
      </c>
      <c r="B131" s="100">
        <v>36469648.598892421</v>
      </c>
      <c r="C131" s="100">
        <v>34571124.321563274</v>
      </c>
      <c r="D131" s="100">
        <v>33039336.475113992</v>
      </c>
      <c r="E131" s="100">
        <v>41798485</v>
      </c>
      <c r="F131" s="204">
        <v>36469648.598892421</v>
      </c>
      <c r="G131" s="101" t="s">
        <v>135</v>
      </c>
      <c r="K131" s="21"/>
    </row>
    <row r="132" spans="1:11">
      <c r="A132" s="16" t="s">
        <v>198</v>
      </c>
      <c r="B132" s="16"/>
      <c r="C132" s="16"/>
      <c r="D132" s="21"/>
      <c r="E132" s="21"/>
      <c r="F132" s="21"/>
      <c r="H132" s="21"/>
      <c r="I132" s="21"/>
      <c r="J132" s="21"/>
      <c r="K132" s="21"/>
    </row>
    <row r="133" spans="1:11">
      <c r="A133" s="17" t="s">
        <v>121</v>
      </c>
      <c r="B133" s="21"/>
      <c r="C133" s="21"/>
      <c r="D133" s="21"/>
      <c r="E133" s="21"/>
      <c r="F133" s="21"/>
      <c r="H133" s="21"/>
      <c r="I133" s="21"/>
      <c r="J133" s="21"/>
      <c r="K133" s="21"/>
    </row>
  </sheetData>
  <mergeCells count="12">
    <mergeCell ref="E106:G106"/>
    <mergeCell ref="A2:G2"/>
    <mergeCell ref="A1:G1"/>
    <mergeCell ref="A40:G40"/>
    <mergeCell ref="A41:G41"/>
    <mergeCell ref="A73:G73"/>
    <mergeCell ref="A104:G104"/>
    <mergeCell ref="A105:G105"/>
    <mergeCell ref="A72:E72"/>
    <mergeCell ref="E3:G3"/>
    <mergeCell ref="E42:G42"/>
    <mergeCell ref="E74:G74"/>
  </mergeCells>
  <conditionalFormatting sqref="A5:A26 A44:A67 A76:A97 A108:A131 C76:D99 C119:D131 C108:D115 E113:F114 C116:F117">
    <cfRule type="cellIs" dxfId="61" priority="95" operator="lessThan">
      <formula>0</formula>
    </cfRule>
  </conditionalFormatting>
  <conditionalFormatting sqref="G5:G26 G44:G65 G76:G99 G108:G131 C76:D99 C119:D131 C108:D115 E113:F114 C116:F117">
    <cfRule type="cellIs" dxfId="60" priority="94" operator="lessThan">
      <formula>0</formula>
    </cfRule>
  </conditionalFormatting>
  <conditionalFormatting sqref="E76:F97">
    <cfRule type="cellIs" dxfId="59" priority="71" operator="lessThan">
      <formula>0</formula>
    </cfRule>
  </conditionalFormatting>
  <conditionalFormatting sqref="E76:F97">
    <cfRule type="cellIs" dxfId="58" priority="70" operator="lessThan">
      <formula>0</formula>
    </cfRule>
  </conditionalFormatting>
  <conditionalFormatting sqref="B76:B97">
    <cfRule type="cellIs" dxfId="57" priority="69" operator="lessThan">
      <formula>0</formula>
    </cfRule>
  </conditionalFormatting>
  <conditionalFormatting sqref="B76:B97">
    <cfRule type="cellIs" dxfId="56" priority="68" operator="lessThan">
      <formula>0</formula>
    </cfRule>
  </conditionalFormatting>
  <conditionalFormatting sqref="B108:B129">
    <cfRule type="cellIs" dxfId="55" priority="65" operator="lessThan">
      <formula>0</formula>
    </cfRule>
  </conditionalFormatting>
  <conditionalFormatting sqref="B108:B129">
    <cfRule type="cellIs" dxfId="54" priority="64" operator="lessThan">
      <formula>0</formula>
    </cfRule>
  </conditionalFormatting>
  <conditionalFormatting sqref="C118:D118 C116 D108:F112 D115:F129">
    <cfRule type="cellIs" dxfId="53" priority="61" operator="lessThan">
      <formula>0</formula>
    </cfRule>
  </conditionalFormatting>
  <conditionalFormatting sqref="C118:D118 C116 D108:F112 D115:F129">
    <cfRule type="cellIs" dxfId="52" priority="60" operator="lessThan">
      <formula>0</formula>
    </cfRule>
  </conditionalFormatting>
  <conditionalFormatting sqref="B130">
    <cfRule type="cellIs" dxfId="51" priority="57" operator="lessThan">
      <formula>0</formula>
    </cfRule>
  </conditionalFormatting>
  <conditionalFormatting sqref="C5:D13 C23:D26 C15:D21 C28:D28">
    <cfRule type="cellIs" dxfId="50" priority="56" operator="lessThan">
      <formula>0</formula>
    </cfRule>
  </conditionalFormatting>
  <conditionalFormatting sqref="C5:D13 C23:D26 C15:D21 C28:D28">
    <cfRule type="cellIs" dxfId="49" priority="55" operator="lessThan">
      <formula>0</formula>
    </cfRule>
  </conditionalFormatting>
  <conditionalFormatting sqref="B5:B26">
    <cfRule type="cellIs" dxfId="48" priority="54" operator="lessThan">
      <formula>0</formula>
    </cfRule>
  </conditionalFormatting>
  <conditionalFormatting sqref="B5:B26">
    <cfRule type="cellIs" dxfId="47" priority="53" operator="lessThan">
      <formula>0</formula>
    </cfRule>
  </conditionalFormatting>
  <conditionalFormatting sqref="C14:D14 C22:D22 D5:F26">
    <cfRule type="cellIs" dxfId="46" priority="52" operator="lessThan">
      <formula>0</formula>
    </cfRule>
  </conditionalFormatting>
  <conditionalFormatting sqref="C14:D14 C22:D22 D5:F26">
    <cfRule type="cellIs" dxfId="45" priority="51" operator="lessThan">
      <formula>0</formula>
    </cfRule>
  </conditionalFormatting>
  <conditionalFormatting sqref="C27:D27">
    <cfRule type="cellIs" dxfId="44" priority="50" operator="lessThan">
      <formula>0</formula>
    </cfRule>
  </conditionalFormatting>
  <conditionalFormatting sqref="C27:D27">
    <cfRule type="cellIs" dxfId="43" priority="49" operator="lessThan">
      <formula>0</formula>
    </cfRule>
  </conditionalFormatting>
  <conditionalFormatting sqref="B27:B28">
    <cfRule type="cellIs" dxfId="42" priority="48" operator="lessThan">
      <formula>0</formula>
    </cfRule>
  </conditionalFormatting>
  <conditionalFormatting sqref="B27:B28">
    <cfRule type="cellIs" dxfId="41" priority="47" operator="lessThan">
      <formula>0</formula>
    </cfRule>
  </conditionalFormatting>
  <conditionalFormatting sqref="C60:D65 C67:D67 C44:D58 C44:C65 E49:F50 E53:F54">
    <cfRule type="cellIs" dxfId="40" priority="46" operator="lessThan">
      <formula>0</formula>
    </cfRule>
  </conditionalFormatting>
  <conditionalFormatting sqref="C60:D65 C67:D67 C44:D58 C44:C65 E49:F50 E53:F54">
    <cfRule type="cellIs" dxfId="39" priority="45" operator="lessThan">
      <formula>0</formula>
    </cfRule>
  </conditionalFormatting>
  <conditionalFormatting sqref="B44:B65">
    <cfRule type="cellIs" dxfId="38" priority="44" operator="lessThan">
      <formula>0</formula>
    </cfRule>
  </conditionalFormatting>
  <conditionalFormatting sqref="B44:B65">
    <cfRule type="cellIs" dxfId="37" priority="43" operator="lessThan">
      <formula>0</formula>
    </cfRule>
  </conditionalFormatting>
  <conditionalFormatting sqref="E44:F48 E51:F52 E55:F65">
    <cfRule type="cellIs" dxfId="36" priority="42" operator="lessThan">
      <formula>0</formula>
    </cfRule>
  </conditionalFormatting>
  <conditionalFormatting sqref="E44:F48 E51:F52 E55:F65">
    <cfRule type="cellIs" dxfId="35" priority="41" operator="lessThan">
      <formula>0</formula>
    </cfRule>
  </conditionalFormatting>
  <conditionalFormatting sqref="C66:D66">
    <cfRule type="cellIs" dxfId="34" priority="40" operator="lessThan">
      <formula>0</formula>
    </cfRule>
  </conditionalFormatting>
  <conditionalFormatting sqref="C66:D66">
    <cfRule type="cellIs" dxfId="33" priority="39" operator="lessThan">
      <formula>0</formula>
    </cfRule>
  </conditionalFormatting>
  <conditionalFormatting sqref="D59">
    <cfRule type="cellIs" dxfId="32" priority="34" operator="lessThan">
      <formula>0</formula>
    </cfRule>
  </conditionalFormatting>
  <conditionalFormatting sqref="D59">
    <cfRule type="cellIs" dxfId="31" priority="33" operator="lessThan">
      <formula>0</formula>
    </cfRule>
  </conditionalFormatting>
  <conditionalFormatting sqref="D44:D48 D51 D55:D65">
    <cfRule type="cellIs" dxfId="30" priority="32" operator="lessThan">
      <formula>0</formula>
    </cfRule>
  </conditionalFormatting>
  <conditionalFormatting sqref="D44:D48 D51 D55:D65">
    <cfRule type="cellIs" dxfId="29" priority="31" operator="lessThan">
      <formula>0</formula>
    </cfRule>
  </conditionalFormatting>
  <conditionalFormatting sqref="D67">
    <cfRule type="cellIs" dxfId="28" priority="30" operator="lessThan">
      <formula>0</formula>
    </cfRule>
  </conditionalFormatting>
  <conditionalFormatting sqref="D67">
    <cfRule type="cellIs" dxfId="27" priority="29" operator="lessThan">
      <formula>0</formula>
    </cfRule>
  </conditionalFormatting>
  <conditionalFormatting sqref="C59">
    <cfRule type="cellIs" dxfId="26" priority="28" operator="lessThan">
      <formula>0</formula>
    </cfRule>
  </conditionalFormatting>
  <conditionalFormatting sqref="C59">
    <cfRule type="cellIs" dxfId="25" priority="27" operator="lessThan">
      <formula>0</formula>
    </cfRule>
  </conditionalFormatting>
  <conditionalFormatting sqref="D76:D92 D94:D97">
    <cfRule type="cellIs" dxfId="24" priority="26" operator="lessThan">
      <formula>0</formula>
    </cfRule>
  </conditionalFormatting>
  <conditionalFormatting sqref="D76:D92 D94:D97">
    <cfRule type="cellIs" dxfId="23" priority="25" operator="lessThan">
      <formula>0</formula>
    </cfRule>
  </conditionalFormatting>
  <conditionalFormatting sqref="D99">
    <cfRule type="cellIs" dxfId="22" priority="24" operator="lessThan">
      <formula>0</formula>
    </cfRule>
  </conditionalFormatting>
  <conditionalFormatting sqref="D99">
    <cfRule type="cellIs" dxfId="21" priority="23" operator="lessThan">
      <formula>0</formula>
    </cfRule>
  </conditionalFormatting>
  <conditionalFormatting sqref="D131">
    <cfRule type="cellIs" dxfId="20" priority="22" operator="lessThan">
      <formula>0</formula>
    </cfRule>
  </conditionalFormatting>
  <conditionalFormatting sqref="D131">
    <cfRule type="cellIs" dxfId="19" priority="21" operator="lessThan">
      <formula>0</formula>
    </cfRule>
  </conditionalFormatting>
  <conditionalFormatting sqref="E27:G28">
    <cfRule type="cellIs" dxfId="18" priority="20" operator="lessThan">
      <formula>0</formula>
    </cfRule>
  </conditionalFormatting>
  <conditionalFormatting sqref="E27:G28">
    <cfRule type="cellIs" dxfId="17" priority="19" operator="lessThan">
      <formula>0</formula>
    </cfRule>
  </conditionalFormatting>
  <conditionalFormatting sqref="E130:F131">
    <cfRule type="cellIs" dxfId="16" priority="18" operator="lessThan">
      <formula>0</formula>
    </cfRule>
  </conditionalFormatting>
  <conditionalFormatting sqref="E130:F131">
    <cfRule type="cellIs" dxfId="15" priority="17" operator="lessThan">
      <formula>0</formula>
    </cfRule>
  </conditionalFormatting>
  <conditionalFormatting sqref="E131:F131">
    <cfRule type="cellIs" dxfId="14" priority="16" operator="lessThan">
      <formula>0</formula>
    </cfRule>
  </conditionalFormatting>
  <conditionalFormatting sqref="E131:F131">
    <cfRule type="cellIs" dxfId="13" priority="15" operator="lessThan">
      <formula>0</formula>
    </cfRule>
  </conditionalFormatting>
  <conditionalFormatting sqref="E98:F99">
    <cfRule type="cellIs" dxfId="12" priority="14" operator="lessThan">
      <formula>0</formula>
    </cfRule>
  </conditionalFormatting>
  <conditionalFormatting sqref="E98:F99">
    <cfRule type="cellIs" dxfId="11" priority="13" operator="lessThan">
      <formula>0</formula>
    </cfRule>
  </conditionalFormatting>
  <conditionalFormatting sqref="E66:G67">
    <cfRule type="cellIs" dxfId="10" priority="10" operator="lessThan">
      <formula>0</formula>
    </cfRule>
  </conditionalFormatting>
  <conditionalFormatting sqref="E66:G67">
    <cfRule type="cellIs" dxfId="9" priority="9" operator="lessThan">
      <formula>0</formula>
    </cfRule>
  </conditionalFormatting>
  <conditionalFormatting sqref="B66">
    <cfRule type="cellIs" dxfId="8" priority="8" operator="lessThan">
      <formula>0</formula>
    </cfRule>
  </conditionalFormatting>
  <conditionalFormatting sqref="B66">
    <cfRule type="cellIs" dxfId="7" priority="7" operator="lessThan">
      <formula>0</formula>
    </cfRule>
  </conditionalFormatting>
  <conditionalFormatting sqref="B67">
    <cfRule type="cellIs" dxfId="6" priority="6" operator="lessThan">
      <formula>0</formula>
    </cfRule>
  </conditionalFormatting>
  <conditionalFormatting sqref="B67">
    <cfRule type="cellIs" dxfId="5" priority="5" operator="lessThan">
      <formula>0</formula>
    </cfRule>
  </conditionalFormatting>
  <conditionalFormatting sqref="B99">
    <cfRule type="cellIs" dxfId="4" priority="4" operator="lessThan">
      <formula>0</formula>
    </cfRule>
  </conditionalFormatting>
  <conditionalFormatting sqref="B99">
    <cfRule type="cellIs" dxfId="3" priority="3" operator="lessThan">
      <formula>0</formula>
    </cfRule>
  </conditionalFormatting>
  <conditionalFormatting sqref="B131">
    <cfRule type="cellIs" dxfId="2" priority="2" operator="lessThan">
      <formula>0</formula>
    </cfRule>
  </conditionalFormatting>
  <conditionalFormatting sqref="B131">
    <cfRule type="cellIs" dxfId="1" priority="1" operator="lessThan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اسعار الصرف ج1</vt:lpstr>
      <vt:lpstr>السكان ح 2</vt:lpstr>
      <vt:lpstr>القوى العاملة ج3</vt:lpstr>
      <vt:lpstr>المساحة الجغرافية والمزروعة ج4</vt:lpstr>
      <vt:lpstr>استخدام الاراضي ج5</vt:lpstr>
      <vt:lpstr>ناتج محلي اجمالي وزراعي ج6</vt:lpstr>
      <vt:lpstr>متوسط نصيب الفردمن ناتج محلي ج7</vt:lpstr>
      <vt:lpstr>الاستثمارات الكلية والزراعية ج8</vt:lpstr>
      <vt:lpstr>تدفقات استثمارات اجنبية ج9-12 </vt:lpstr>
      <vt:lpstr>القروض والانفاق الحكومي 14-13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FOOD-1</dc:creator>
  <cp:lastModifiedBy>Abdullahi</cp:lastModifiedBy>
  <cp:lastPrinted>2020-10-19T10:21:41Z</cp:lastPrinted>
  <dcterms:created xsi:type="dcterms:W3CDTF">2018-03-28T11:23:42Z</dcterms:created>
  <dcterms:modified xsi:type="dcterms:W3CDTF">2024-11-04T09:57:17Z</dcterms:modified>
</cp:coreProperties>
</file>