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na.i\Desktop\المجلد40\VERSION39\"/>
    </mc:Choice>
  </mc:AlternateContent>
  <xr:revisionPtr revIDLastSave="0" documentId="13_ncr:1_{0BD92516-86AA-4A66-B559-FC44AC824C67}" xr6:coauthVersionLast="47" xr6:coauthVersionMax="47" xr10:uidLastSave="{00000000-0000-0000-0000-000000000000}"/>
  <bookViews>
    <workbookView xWindow="-120" yWindow="-120" windowWidth="20730" windowHeight="11160" tabRatio="591" xr2:uid="{00000000-000D-0000-FFFF-FFFF00000000}"/>
  </bookViews>
  <sheets>
    <sheet name="القسم السابع الصادرات ج 373-55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05" i="1" l="1"/>
  <c r="G4688" i="1"/>
  <c r="G4405" i="1"/>
  <c r="G4406" i="1"/>
  <c r="F4406" i="1"/>
  <c r="F3590" i="1"/>
  <c r="G2511" i="1"/>
  <c r="G2637" i="1"/>
  <c r="G2622" i="1"/>
  <c r="G2494" i="1"/>
  <c r="F1955" i="1" l="1"/>
  <c r="G1955" i="1"/>
  <c r="F1924" i="1"/>
  <c r="G1924" i="1"/>
  <c r="F950" i="1"/>
  <c r="F966" i="1" s="1"/>
  <c r="G950" i="1"/>
  <c r="G966" i="1" s="1"/>
  <c r="C966" i="1"/>
  <c r="D966" i="1"/>
  <c r="E966" i="1"/>
  <c r="B966" i="1"/>
  <c r="G954" i="1"/>
  <c r="G528" i="1"/>
  <c r="G532" i="1"/>
  <c r="F414" i="1"/>
  <c r="G163" i="1"/>
  <c r="G54" i="1"/>
  <c r="F5480" i="1"/>
  <c r="G5480" i="1"/>
  <c r="F5471" i="1"/>
  <c r="K5645" i="1"/>
  <c r="K5646" i="1"/>
  <c r="K5647" i="1"/>
  <c r="K5651" i="1"/>
  <c r="K5652" i="1"/>
  <c r="K5653" i="1"/>
  <c r="K5656" i="1"/>
  <c r="K5657" i="1"/>
  <c r="K5658" i="1"/>
  <c r="K5659" i="1"/>
  <c r="K5660" i="1"/>
  <c r="K5661" i="1"/>
  <c r="K5662" i="1"/>
  <c r="K5663" i="1"/>
  <c r="K5664" i="1"/>
  <c r="K5665" i="1"/>
  <c r="K5644" i="1"/>
  <c r="F5230" i="1"/>
  <c r="G5230" i="1"/>
  <c r="G5089" i="1"/>
  <c r="F4752" i="1"/>
  <c r="F580" i="1"/>
  <c r="F44" i="1" s="1"/>
  <c r="G580" i="1"/>
  <c r="F4058" i="1"/>
  <c r="F56" i="1"/>
  <c r="K5648" i="1"/>
  <c r="K5649" i="1"/>
  <c r="K5650" i="1"/>
  <c r="K5654" i="1"/>
  <c r="K5655" i="1"/>
  <c r="G4016" i="1" l="1"/>
  <c r="E4678" i="1"/>
  <c r="F4396" i="1"/>
  <c r="F4265" i="1"/>
  <c r="F757" i="1"/>
  <c r="F122" i="1"/>
  <c r="F91" i="1" s="1"/>
  <c r="G4403" i="1" l="1"/>
  <c r="G4385" i="1"/>
  <c r="G4058" i="1" l="1"/>
  <c r="G4037" i="1"/>
  <c r="G4038" i="1"/>
  <c r="G4039" i="1"/>
  <c r="G4040" i="1"/>
  <c r="G4041" i="1"/>
  <c r="G4042" i="1"/>
  <c r="G4043" i="1"/>
  <c r="G4044" i="1"/>
  <c r="G4045" i="1"/>
  <c r="G4046" i="1"/>
  <c r="G4047" i="1"/>
  <c r="G4049" i="1"/>
  <c r="G4050" i="1"/>
  <c r="G4051" i="1"/>
  <c r="G4052" i="1"/>
  <c r="G4053" i="1"/>
  <c r="G4054" i="1"/>
  <c r="G4055" i="1"/>
  <c r="G4056" i="1"/>
  <c r="G4057" i="1"/>
  <c r="G4036" i="1"/>
  <c r="F4037" i="1"/>
  <c r="F4038" i="1"/>
  <c r="F4039" i="1"/>
  <c r="F4040" i="1"/>
  <c r="F4041" i="1"/>
  <c r="F4042" i="1"/>
  <c r="F4043" i="1"/>
  <c r="F4044" i="1"/>
  <c r="F4045" i="1"/>
  <c r="F4046" i="1"/>
  <c r="F4047" i="1"/>
  <c r="F4049" i="1"/>
  <c r="F4050" i="1"/>
  <c r="F4051" i="1"/>
  <c r="F4052" i="1"/>
  <c r="F4053" i="1"/>
  <c r="F4054" i="1"/>
  <c r="F4055" i="1"/>
  <c r="F4056" i="1"/>
  <c r="F4057" i="1"/>
  <c r="F4036" i="1"/>
  <c r="F1835" i="1"/>
  <c r="G114" i="1"/>
  <c r="G4404" i="1"/>
  <c r="F4404" i="1"/>
  <c r="F1352" i="1"/>
  <c r="G1352" i="1"/>
  <c r="F4816" i="1"/>
  <c r="F1031" i="1"/>
  <c r="G1031" i="1"/>
  <c r="F2515" i="1"/>
  <c r="G2515" i="1"/>
  <c r="F2494" i="1"/>
  <c r="F2513" i="1"/>
  <c r="F2768" i="1"/>
  <c r="F2750" i="1"/>
  <c r="F2637" i="1"/>
  <c r="F935" i="1"/>
  <c r="G935" i="1"/>
  <c r="F519" i="1"/>
  <c r="G519" i="1"/>
  <c r="F487" i="1"/>
  <c r="G487" i="1"/>
  <c r="G456" i="1"/>
  <c r="G423" i="1"/>
  <c r="F97" i="1"/>
  <c r="G360" i="1"/>
  <c r="F360" i="1"/>
  <c r="F196" i="1"/>
  <c r="G196" i="1"/>
  <c r="F114" i="1"/>
  <c r="F4342" i="1"/>
  <c r="D4341" i="1"/>
  <c r="F4341" i="1"/>
  <c r="G4341" i="1"/>
  <c r="F3669" i="1"/>
  <c r="F3674" i="1"/>
  <c r="F3673" i="1"/>
  <c r="G3673" i="1"/>
  <c r="F3518" i="1"/>
  <c r="G1291" i="1"/>
  <c r="F1291" i="1"/>
  <c r="F1259" i="1"/>
  <c r="G1259" i="1"/>
  <c r="F868" i="1"/>
  <c r="G868" i="1"/>
  <c r="F1758" i="1"/>
  <c r="F1757" i="1"/>
  <c r="G1757" i="1"/>
  <c r="F1753" i="1"/>
  <c r="F1748" i="1"/>
  <c r="F1745" i="1"/>
  <c r="F2448" i="1"/>
  <c r="G2448" i="1"/>
  <c r="F3542" i="1" l="1"/>
  <c r="F3535" i="1"/>
  <c r="F3533" i="1"/>
  <c r="F3506" i="1"/>
  <c r="G3518" i="1"/>
  <c r="F3504" i="1"/>
  <c r="F3537" i="1"/>
  <c r="F4059" i="1"/>
  <c r="G4059" i="1"/>
  <c r="F3844" i="1"/>
  <c r="G3844" i="1"/>
  <c r="F132" i="1"/>
  <c r="G4255" i="1" l="1"/>
  <c r="F66" i="1"/>
  <c r="G66" i="1"/>
  <c r="F65" i="1"/>
  <c r="G65" i="1"/>
  <c r="F63" i="1"/>
  <c r="G63" i="1"/>
  <c r="F61" i="1"/>
  <c r="G61" i="1"/>
  <c r="G60" i="1"/>
  <c r="F59" i="1"/>
  <c r="G59" i="1"/>
  <c r="G56" i="1"/>
  <c r="F55" i="1"/>
  <c r="G55" i="1"/>
  <c r="F52" i="1"/>
  <c r="G52" i="1"/>
  <c r="F50" i="1"/>
  <c r="G50" i="1"/>
  <c r="F47" i="1"/>
  <c r="G47" i="1"/>
  <c r="G44" i="1"/>
  <c r="G43" i="1"/>
  <c r="F1276" i="1"/>
  <c r="F5698" i="1" l="1"/>
  <c r="F5697" i="1"/>
  <c r="F64" i="1" s="1"/>
  <c r="G5697" i="1"/>
  <c r="G64" i="1" s="1"/>
  <c r="K5666" i="1" l="1"/>
  <c r="G5106" i="1"/>
  <c r="G62" i="1" s="1"/>
  <c r="F5387" i="1"/>
  <c r="G5387" i="1"/>
  <c r="F3957" i="1" l="1"/>
  <c r="F3956" i="1"/>
  <c r="G3956" i="1"/>
  <c r="F3881" i="1"/>
  <c r="F3880" i="1"/>
  <c r="G3880" i="1"/>
  <c r="G3683" i="1" l="1"/>
  <c r="G3684" i="1"/>
  <c r="G3685" i="1"/>
  <c r="G3686" i="1"/>
  <c r="G3687" i="1"/>
  <c r="G3688" i="1"/>
  <c r="G3689" i="1"/>
  <c r="G3690" i="1"/>
  <c r="G3691" i="1"/>
  <c r="G3692" i="1"/>
  <c r="G3693" i="1"/>
  <c r="G3695" i="1"/>
  <c r="G3696" i="1"/>
  <c r="G3697" i="1"/>
  <c r="G3698" i="1"/>
  <c r="G3699" i="1"/>
  <c r="G3700" i="1"/>
  <c r="G3701" i="1"/>
  <c r="G3702" i="1"/>
  <c r="G3703" i="1"/>
  <c r="G3704" i="1"/>
  <c r="G3705" i="1"/>
  <c r="F3683" i="1"/>
  <c r="F3684" i="1"/>
  <c r="F3685" i="1"/>
  <c r="F3686" i="1"/>
  <c r="F3687" i="1"/>
  <c r="F3688" i="1"/>
  <c r="F3689" i="1"/>
  <c r="F3690" i="1"/>
  <c r="F3691" i="1"/>
  <c r="F3692" i="1"/>
  <c r="F3693" i="1"/>
  <c r="F3695" i="1"/>
  <c r="F3696" i="1"/>
  <c r="F3697" i="1"/>
  <c r="F3698" i="1"/>
  <c r="F3699" i="1"/>
  <c r="F3700" i="1"/>
  <c r="F3701" i="1"/>
  <c r="F3702" i="1"/>
  <c r="F3703" i="1"/>
  <c r="F3705" i="1"/>
  <c r="G3682" i="1"/>
  <c r="F3682" i="1"/>
  <c r="F3385" i="1"/>
  <c r="G3385" i="1"/>
  <c r="F435" i="1"/>
  <c r="F436" i="1"/>
  <c r="F437" i="1"/>
  <c r="F438" i="1"/>
  <c r="F441" i="1"/>
  <c r="F443" i="1"/>
  <c r="F446" i="1"/>
  <c r="F447" i="1"/>
  <c r="F449" i="1"/>
  <c r="F450" i="1"/>
  <c r="F451" i="1"/>
  <c r="F453" i="1"/>
  <c r="F455" i="1"/>
  <c r="F457" i="1"/>
  <c r="F456" i="1" l="1"/>
  <c r="F43" i="1" s="1"/>
  <c r="F123" i="1"/>
  <c r="F111" i="1"/>
  <c r="F117" i="1"/>
  <c r="F118" i="1"/>
  <c r="F124" i="1"/>
  <c r="F129" i="1"/>
  <c r="F130" i="1"/>
  <c r="F110" i="1"/>
  <c r="F79" i="1" s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3" i="1"/>
  <c r="F112" i="1"/>
  <c r="F113" i="1"/>
  <c r="F115" i="1"/>
  <c r="F116" i="1"/>
  <c r="F119" i="1"/>
  <c r="F120" i="1"/>
  <c r="F121" i="1"/>
  <c r="F125" i="1"/>
  <c r="F126" i="1"/>
  <c r="F127" i="1"/>
  <c r="F131" i="1"/>
  <c r="F133" i="1"/>
  <c r="E453" i="1"/>
  <c r="F5732" i="1" l="1"/>
  <c r="F4005" i="1"/>
  <c r="G4005" i="1"/>
  <c r="G4667" i="1"/>
  <c r="G4668" i="1"/>
  <c r="G4669" i="1"/>
  <c r="G4670" i="1"/>
  <c r="G4671" i="1"/>
  <c r="G4672" i="1"/>
  <c r="G4673" i="1"/>
  <c r="G4674" i="1"/>
  <c r="G4675" i="1"/>
  <c r="G4676" i="1"/>
  <c r="G4677" i="1"/>
  <c r="G4679" i="1"/>
  <c r="G4680" i="1"/>
  <c r="G4681" i="1"/>
  <c r="G4682" i="1"/>
  <c r="G4683" i="1"/>
  <c r="G4684" i="1"/>
  <c r="G4685" i="1"/>
  <c r="G4686" i="1"/>
  <c r="G4687" i="1"/>
  <c r="G4689" i="1"/>
  <c r="F4667" i="1"/>
  <c r="F4668" i="1"/>
  <c r="F4669" i="1"/>
  <c r="F4670" i="1"/>
  <c r="F4671" i="1"/>
  <c r="F4672" i="1"/>
  <c r="F4673" i="1"/>
  <c r="F4674" i="1"/>
  <c r="F4675" i="1"/>
  <c r="F4676" i="1"/>
  <c r="F4677" i="1"/>
  <c r="F4679" i="1"/>
  <c r="F4680" i="1"/>
  <c r="F4681" i="1"/>
  <c r="F4682" i="1"/>
  <c r="F4683" i="1"/>
  <c r="F4684" i="1"/>
  <c r="F4685" i="1"/>
  <c r="F4686" i="1"/>
  <c r="F4687" i="1"/>
  <c r="F4688" i="1"/>
  <c r="F60" i="1" s="1"/>
  <c r="F4689" i="1"/>
  <c r="F4666" i="1"/>
  <c r="G4666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G4830" i="1"/>
  <c r="F4830" i="1"/>
  <c r="F5097" i="1"/>
  <c r="F5742" i="1"/>
  <c r="F5743" i="1"/>
  <c r="F5744" i="1"/>
  <c r="F5745" i="1"/>
  <c r="F5747" i="1"/>
  <c r="F5748" i="1"/>
  <c r="F5749" i="1"/>
  <c r="F5750" i="1"/>
  <c r="F5751" i="1"/>
  <c r="F5752" i="1"/>
  <c r="F5753" i="1"/>
  <c r="F5756" i="1"/>
  <c r="F5757" i="1"/>
  <c r="F5759" i="1"/>
  <c r="F5760" i="1"/>
  <c r="F5761" i="1"/>
  <c r="F5762" i="1"/>
  <c r="F5764" i="1"/>
  <c r="F5741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5" i="1"/>
  <c r="F5667" i="1"/>
  <c r="F5644" i="1"/>
  <c r="F5636" i="1"/>
  <c r="F5631" i="1"/>
  <c r="F5626" i="1"/>
  <c r="F5624" i="1"/>
  <c r="F5622" i="1"/>
  <c r="F5617" i="1"/>
  <c r="F5605" i="1"/>
  <c r="F5600" i="1"/>
  <c r="F5590" i="1"/>
  <c r="F5512" i="1"/>
  <c r="F5502" i="1"/>
  <c r="F5414" i="1"/>
  <c r="F5409" i="1"/>
  <c r="F5347" i="1"/>
  <c r="F5315" i="1"/>
  <c r="F5283" i="1"/>
  <c r="F5262" i="1"/>
  <c r="F5226" i="1"/>
  <c r="F5169" i="1"/>
  <c r="F5159" i="1"/>
  <c r="F5128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7" i="1"/>
  <c r="F5068" i="1"/>
  <c r="F5070" i="1"/>
  <c r="F5071" i="1"/>
  <c r="F5073" i="1"/>
  <c r="F5075" i="1"/>
  <c r="F5052" i="1"/>
  <c r="F5044" i="1"/>
  <c r="F5006" i="1"/>
  <c r="F5001" i="1"/>
  <c r="F4996" i="1"/>
  <c r="F4977" i="1"/>
  <c r="F4972" i="1"/>
  <c r="F4967" i="1"/>
  <c r="F4910" i="1"/>
  <c r="F4915" i="1"/>
  <c r="F4799" i="1"/>
  <c r="F4800" i="1"/>
  <c r="F4801" i="1"/>
  <c r="F4805" i="1"/>
  <c r="F4806" i="1"/>
  <c r="F4807" i="1"/>
  <c r="F4809" i="1"/>
  <c r="F4810" i="1"/>
  <c r="F4813" i="1"/>
  <c r="F4814" i="1"/>
  <c r="F4815" i="1"/>
  <c r="F4817" i="1"/>
  <c r="F4819" i="1"/>
  <c r="F4821" i="1"/>
  <c r="F4798" i="1"/>
  <c r="F4731" i="1"/>
  <c r="F4732" i="1"/>
  <c r="F4733" i="1"/>
  <c r="F4734" i="1"/>
  <c r="F4737" i="1"/>
  <c r="F4738" i="1"/>
  <c r="F4739" i="1"/>
  <c r="F4741" i="1"/>
  <c r="F4742" i="1"/>
  <c r="F4743" i="1"/>
  <c r="F4745" i="1"/>
  <c r="F4746" i="1"/>
  <c r="F4747" i="1"/>
  <c r="F4748" i="1"/>
  <c r="F4749" i="1"/>
  <c r="F4753" i="1"/>
  <c r="F4730" i="1"/>
  <c r="F4718" i="1"/>
  <c r="F4715" i="1"/>
  <c r="F4648" i="1"/>
  <c r="F4588" i="1"/>
  <c r="F4557" i="1"/>
  <c r="F4542" i="1"/>
  <c r="F4526" i="1"/>
  <c r="F4516" i="1"/>
  <c r="F4438" i="1"/>
  <c r="F4436" i="1"/>
  <c r="F4433" i="1"/>
  <c r="F4421" i="1"/>
  <c r="F4310" i="1"/>
  <c r="F4245" i="1"/>
  <c r="F4235" i="1"/>
  <c r="F4214" i="1"/>
  <c r="F4204" i="1"/>
  <c r="F4152" i="1"/>
  <c r="F4142" i="1"/>
  <c r="F4121" i="1"/>
  <c r="F4090" i="1"/>
  <c r="F4085" i="1"/>
  <c r="F4080" i="1"/>
  <c r="F3922" i="1" l="1"/>
  <c r="F3764" i="1"/>
  <c r="F3758" i="1"/>
  <c r="F3643" i="1"/>
  <c r="F3612" i="1"/>
  <c r="F3581" i="1"/>
  <c r="F3564" i="1"/>
  <c r="F3580" i="1" s="1"/>
  <c r="F3550" i="1"/>
  <c r="F3519" i="1"/>
  <c r="F3487" i="1" s="1"/>
  <c r="F3455" i="1"/>
  <c r="F3422" i="1"/>
  <c r="F3311" i="1"/>
  <c r="F3129" i="1"/>
  <c r="F3091" i="1"/>
  <c r="F3095" i="1"/>
  <c r="F3086" i="1"/>
  <c r="F3019" i="1"/>
  <c r="F2985" i="1"/>
  <c r="F2994" i="1" s="1"/>
  <c r="F2828" i="1"/>
  <c r="F2837" i="1" s="1"/>
  <c r="F2732" i="1"/>
  <c r="F2741" i="1" s="1"/>
  <c r="F2699" i="1"/>
  <c r="F2708" i="1" s="1"/>
  <c r="F2677" i="1"/>
  <c r="F2676" i="1"/>
  <c r="F2611" i="1"/>
  <c r="F2547" i="1"/>
  <c r="F2537" i="1"/>
  <c r="F2532" i="1"/>
  <c r="F2471" i="1"/>
  <c r="F2480" i="1" s="1"/>
  <c r="F2415" i="1"/>
  <c r="F2410" i="1"/>
  <c r="F2405" i="1"/>
  <c r="F2371" i="1"/>
  <c r="F2349" i="1"/>
  <c r="F2339" i="1"/>
  <c r="F1724" i="1"/>
  <c r="F1656" i="1"/>
  <c r="F1619" i="1"/>
  <c r="F1585" i="1"/>
  <c r="F1550" i="1"/>
  <c r="G1550" i="1"/>
  <c r="F1551" i="1"/>
  <c r="F1487" i="1"/>
  <c r="F1454" i="1"/>
  <c r="F1330" i="1"/>
  <c r="F1331" i="1"/>
  <c r="F1332" i="1"/>
  <c r="F1333" i="1"/>
  <c r="F1334" i="1"/>
  <c r="F1337" i="1"/>
  <c r="F1338" i="1"/>
  <c r="F1339" i="1"/>
  <c r="F1340" i="1"/>
  <c r="F1341" i="1"/>
  <c r="F1342" i="1"/>
  <c r="F1343" i="1"/>
  <c r="F1344" i="1"/>
  <c r="F1345" i="1"/>
  <c r="F1346" i="1"/>
  <c r="F1347" i="1"/>
  <c r="F1349" i="1"/>
  <c r="F1350" i="1"/>
  <c r="F1351" i="1"/>
  <c r="F1353" i="1"/>
  <c r="F1300" i="1"/>
  <c r="F1302" i="1"/>
  <c r="F1307" i="1"/>
  <c r="F1309" i="1"/>
  <c r="F1315" i="1"/>
  <c r="F1318" i="1"/>
  <c r="F1299" i="1"/>
  <c r="D1300" i="1"/>
  <c r="D1301" i="1"/>
  <c r="F1301" i="1" s="1"/>
  <c r="D1302" i="1"/>
  <c r="D1303" i="1"/>
  <c r="F1303" i="1" s="1"/>
  <c r="D1305" i="1"/>
  <c r="F1305" i="1" s="1"/>
  <c r="D1306" i="1"/>
  <c r="F1306" i="1" s="1"/>
  <c r="D1307" i="1"/>
  <c r="D1308" i="1"/>
  <c r="F1308" i="1" s="1"/>
  <c r="D1309" i="1"/>
  <c r="D1310" i="1"/>
  <c r="F1310" i="1" s="1"/>
  <c r="D1311" i="1"/>
  <c r="F1311" i="1" s="1"/>
  <c r="D1314" i="1"/>
  <c r="F1314" i="1" s="1"/>
  <c r="D1315" i="1"/>
  <c r="D1317" i="1"/>
  <c r="F1317" i="1" s="1"/>
  <c r="D1318" i="1"/>
  <c r="D1319" i="1"/>
  <c r="F1319" i="1" s="1"/>
  <c r="D1320" i="1"/>
  <c r="F1320" i="1" s="1"/>
  <c r="D1299" i="1"/>
  <c r="G1290" i="1"/>
  <c r="F1280" i="1"/>
  <c r="F1281" i="1"/>
  <c r="F1022" i="1" s="1"/>
  <c r="F759" i="1"/>
  <c r="F758" i="1"/>
  <c r="F753" i="1"/>
  <c r="F258" i="1"/>
  <c r="G258" i="1"/>
  <c r="G227" i="1"/>
  <c r="F227" i="1"/>
  <c r="F706" i="1"/>
  <c r="F675" i="1"/>
  <c r="F488" i="1"/>
  <c r="G1032" i="1"/>
  <c r="F5449" i="1"/>
  <c r="G5449" i="1"/>
  <c r="G5763" i="1"/>
  <c r="G5666" i="1"/>
  <c r="F5635" i="1"/>
  <c r="G5635" i="1"/>
  <c r="F5604" i="1"/>
  <c r="G5604" i="1"/>
  <c r="F5573" i="1"/>
  <c r="G5573" i="1"/>
  <c r="F5542" i="1"/>
  <c r="G5542" i="1"/>
  <c r="E5542" i="1"/>
  <c r="F5511" i="1"/>
  <c r="G5511" i="1"/>
  <c r="F5418" i="1"/>
  <c r="G5418" i="1"/>
  <c r="F5092" i="1"/>
  <c r="F5356" i="1"/>
  <c r="G5356" i="1"/>
  <c r="F5324" i="1"/>
  <c r="G5324" i="1"/>
  <c r="F5292" i="1"/>
  <c r="G5292" i="1"/>
  <c r="F5261" i="1"/>
  <c r="G5261" i="1"/>
  <c r="F5199" i="1"/>
  <c r="G5199" i="1"/>
  <c r="F5168" i="1"/>
  <c r="G5168" i="1"/>
  <c r="F5137" i="1"/>
  <c r="G5137" i="1"/>
  <c r="G5085" i="1"/>
  <c r="G5086" i="1"/>
  <c r="G5087" i="1"/>
  <c r="G5088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7" i="1"/>
  <c r="F5085" i="1"/>
  <c r="F5086" i="1"/>
  <c r="F5087" i="1"/>
  <c r="F5088" i="1"/>
  <c r="F5089" i="1"/>
  <c r="F5090" i="1"/>
  <c r="F5091" i="1"/>
  <c r="F5093" i="1"/>
  <c r="F5094" i="1"/>
  <c r="F5095" i="1"/>
  <c r="F5096" i="1"/>
  <c r="F5098" i="1"/>
  <c r="F5099" i="1"/>
  <c r="F5100" i="1"/>
  <c r="F5101" i="1"/>
  <c r="F5102" i="1"/>
  <c r="F5103" i="1"/>
  <c r="F5104" i="1"/>
  <c r="F5105" i="1"/>
  <c r="F5107" i="1"/>
  <c r="F5084" i="1"/>
  <c r="G5084" i="1"/>
  <c r="E5087" i="1"/>
  <c r="G5074" i="1"/>
  <c r="F5043" i="1"/>
  <c r="G5043" i="1"/>
  <c r="F5010" i="1"/>
  <c r="G5010" i="1"/>
  <c r="F4976" i="1"/>
  <c r="G4976" i="1"/>
  <c r="F4945" i="1"/>
  <c r="G4945" i="1"/>
  <c r="F4914" i="1"/>
  <c r="G4914" i="1"/>
  <c r="F4883" i="1"/>
  <c r="G4883" i="1"/>
  <c r="G4820" i="1"/>
  <c r="F4786" i="1"/>
  <c r="G4786" i="1"/>
  <c r="G4752" i="1"/>
  <c r="F4719" i="1"/>
  <c r="G4719" i="1"/>
  <c r="F4657" i="1"/>
  <c r="G4657" i="1"/>
  <c r="F4624" i="1"/>
  <c r="G4624" i="1"/>
  <c r="F4592" i="1"/>
  <c r="G4592" i="1"/>
  <c r="F4561" i="1"/>
  <c r="G4561" i="1"/>
  <c r="F4530" i="1"/>
  <c r="G4530" i="1"/>
  <c r="F4499" i="1"/>
  <c r="G4499" i="1"/>
  <c r="F4437" i="1"/>
  <c r="G4437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7" i="1"/>
  <c r="F4385" i="1"/>
  <c r="F4386" i="1"/>
  <c r="F4387" i="1"/>
  <c r="F4388" i="1"/>
  <c r="F4389" i="1"/>
  <c r="F4390" i="1"/>
  <c r="F4391" i="1"/>
  <c r="F4392" i="1"/>
  <c r="F4393" i="1"/>
  <c r="F4394" i="1"/>
  <c r="F4395" i="1"/>
  <c r="F4397" i="1"/>
  <c r="F4398" i="1"/>
  <c r="F4399" i="1"/>
  <c r="F4400" i="1"/>
  <c r="F4401" i="1"/>
  <c r="F4403" i="1"/>
  <c r="F4405" i="1"/>
  <c r="F4407" i="1"/>
  <c r="F4384" i="1"/>
  <c r="G4384" i="1"/>
  <c r="E4384" i="1"/>
  <c r="F4309" i="1"/>
  <c r="F4275" i="1" s="1"/>
  <c r="F57" i="1" s="1"/>
  <c r="G4309" i="1"/>
  <c r="G4275" i="1" s="1"/>
  <c r="G57" i="1" s="1"/>
  <c r="E4254" i="1"/>
  <c r="F4254" i="1"/>
  <c r="G4254" i="1"/>
  <c r="E4255" i="1"/>
  <c r="F4255" i="1"/>
  <c r="E4256" i="1"/>
  <c r="F4256" i="1"/>
  <c r="G4256" i="1"/>
  <c r="E4257" i="1"/>
  <c r="F4257" i="1"/>
  <c r="G4257" i="1"/>
  <c r="E4258" i="1"/>
  <c r="F4258" i="1"/>
  <c r="G4258" i="1"/>
  <c r="E4259" i="1"/>
  <c r="F4259" i="1"/>
  <c r="G4259" i="1"/>
  <c r="E4260" i="1"/>
  <c r="F4260" i="1"/>
  <c r="G4260" i="1"/>
  <c r="E4261" i="1"/>
  <c r="F4261" i="1"/>
  <c r="G4261" i="1"/>
  <c r="E4262" i="1"/>
  <c r="F4262" i="1"/>
  <c r="G4262" i="1"/>
  <c r="E4263" i="1"/>
  <c r="F4263" i="1"/>
  <c r="G4263" i="1"/>
  <c r="E4264" i="1"/>
  <c r="F4264" i="1"/>
  <c r="G4264" i="1"/>
  <c r="E4265" i="1"/>
  <c r="G4265" i="1"/>
  <c r="E4266" i="1"/>
  <c r="G4266" i="1"/>
  <c r="E4267" i="1"/>
  <c r="G4267" i="1"/>
  <c r="E4268" i="1"/>
  <c r="F4268" i="1"/>
  <c r="G4268" i="1"/>
  <c r="E4269" i="1"/>
  <c r="F4269" i="1"/>
  <c r="G4269" i="1"/>
  <c r="E4270" i="1"/>
  <c r="F4270" i="1"/>
  <c r="G4270" i="1"/>
  <c r="E4271" i="1"/>
  <c r="G4271" i="1"/>
  <c r="E4272" i="1"/>
  <c r="F4272" i="1"/>
  <c r="G4272" i="1"/>
  <c r="E4273" i="1"/>
  <c r="F4273" i="1"/>
  <c r="G4273" i="1"/>
  <c r="E4274" i="1"/>
  <c r="F4274" i="1"/>
  <c r="G4274" i="1"/>
  <c r="E4276" i="1"/>
  <c r="G4276" i="1"/>
  <c r="F4253" i="1"/>
  <c r="G4253" i="1"/>
  <c r="F4244" i="1"/>
  <c r="G4244" i="1"/>
  <c r="F4213" i="1"/>
  <c r="G4213" i="1"/>
  <c r="F4182" i="1"/>
  <c r="G4182" i="1"/>
  <c r="F4089" i="1"/>
  <c r="G4089" i="1"/>
  <c r="F4120" i="1"/>
  <c r="G4120" i="1"/>
  <c r="F4151" i="1"/>
  <c r="G4151" i="1"/>
  <c r="F4010" i="1"/>
  <c r="F4009" i="1"/>
  <c r="F4025" i="1"/>
  <c r="F3921" i="1"/>
  <c r="G3921" i="1"/>
  <c r="F3807" i="1"/>
  <c r="G3807" i="1"/>
  <c r="F3772" i="1"/>
  <c r="G3772" i="1"/>
  <c r="F3738" i="1"/>
  <c r="G3738" i="1"/>
  <c r="E3683" i="1"/>
  <c r="F3642" i="1"/>
  <c r="G3642" i="1"/>
  <c r="F3611" i="1"/>
  <c r="G3611" i="1"/>
  <c r="G3580" i="1"/>
  <c r="F3549" i="1"/>
  <c r="F3486" i="1" s="1"/>
  <c r="F53" i="1" s="1"/>
  <c r="G3549" i="1"/>
  <c r="G3486" i="1" s="1"/>
  <c r="G53" i="1" s="1"/>
  <c r="F3465" i="1"/>
  <c r="F3454" i="1"/>
  <c r="G3454" i="1"/>
  <c r="F3421" i="1"/>
  <c r="F51" i="1" s="1"/>
  <c r="G3421" i="1"/>
  <c r="G51" i="1" s="1"/>
  <c r="F3351" i="1"/>
  <c r="G3351" i="1"/>
  <c r="F3320" i="1"/>
  <c r="G3320" i="1"/>
  <c r="F3289" i="1"/>
  <c r="G3289" i="1"/>
  <c r="F3258" i="1"/>
  <c r="G3258" i="1"/>
  <c r="F3227" i="1"/>
  <c r="G3227" i="1"/>
  <c r="F3194" i="1"/>
  <c r="G3194" i="1"/>
  <c r="F3160" i="1"/>
  <c r="G3160" i="1"/>
  <c r="F3128" i="1"/>
  <c r="G3128" i="1"/>
  <c r="G3095" i="1"/>
  <c r="F3062" i="1"/>
  <c r="G3062" i="1"/>
  <c r="G3028" i="1"/>
  <c r="F3028" i="1"/>
  <c r="G2994" i="1"/>
  <c r="G2963" i="1"/>
  <c r="F2963" i="1"/>
  <c r="G2931" i="1"/>
  <c r="F2931" i="1"/>
  <c r="G2899" i="1"/>
  <c r="F2899" i="1"/>
  <c r="G2868" i="1"/>
  <c r="F2868" i="1"/>
  <c r="G2837" i="1"/>
  <c r="G2741" i="1"/>
  <c r="G2708" i="1"/>
  <c r="G2676" i="1"/>
  <c r="F2632" i="1"/>
  <c r="F2622" i="1"/>
  <c r="F2621" i="1"/>
  <c r="F2610" i="1"/>
  <c r="G2610" i="1"/>
  <c r="F2546" i="1"/>
  <c r="G2546" i="1"/>
  <c r="G2480" i="1"/>
  <c r="F2414" i="1"/>
  <c r="G2414" i="1"/>
  <c r="F2380" i="1"/>
  <c r="G2380" i="1"/>
  <c r="G2348" i="1"/>
  <c r="F2348" i="1"/>
  <c r="G2315" i="1"/>
  <c r="F2315" i="1"/>
  <c r="G2283" i="1"/>
  <c r="F2283" i="1"/>
  <c r="G2251" i="1"/>
  <c r="F2251" i="1"/>
  <c r="F2220" i="1"/>
  <c r="G2220" i="1"/>
  <c r="G2189" i="1"/>
  <c r="F2189" i="1"/>
  <c r="G2122" i="1"/>
  <c r="F2122" i="1"/>
  <c r="G2090" i="1"/>
  <c r="F2090" i="1"/>
  <c r="G2056" i="1"/>
  <c r="F2056" i="1"/>
  <c r="F1889" i="1"/>
  <c r="G1889" i="1"/>
  <c r="F1832" i="1"/>
  <c r="F1819" i="1"/>
  <c r="G1819" i="1"/>
  <c r="F1788" i="1"/>
  <c r="G1788" i="1"/>
  <c r="F1723" i="1"/>
  <c r="G1723" i="1"/>
  <c r="F1584" i="1"/>
  <c r="G1584" i="1"/>
  <c r="G1486" i="1"/>
  <c r="F1486" i="1"/>
  <c r="G1420" i="1"/>
  <c r="F1420" i="1"/>
  <c r="G1387" i="1"/>
  <c r="F1387" i="1"/>
  <c r="F1227" i="1"/>
  <c r="G1227" i="1"/>
  <c r="F1194" i="1"/>
  <c r="G1194" i="1"/>
  <c r="G1163" i="1"/>
  <c r="F1163" i="1"/>
  <c r="G1130" i="1"/>
  <c r="G1097" i="1"/>
  <c r="F1097" i="1"/>
  <c r="G1064" i="1"/>
  <c r="F1064" i="1"/>
  <c r="G901" i="1"/>
  <c r="G835" i="1"/>
  <c r="F835" i="1"/>
  <c r="G800" i="1"/>
  <c r="F800" i="1"/>
  <c r="G767" i="1"/>
  <c r="G45" i="1" s="1"/>
  <c r="F767" i="1"/>
  <c r="F45" i="1" s="1"/>
  <c r="F102" i="1"/>
  <c r="G133" i="1"/>
  <c r="G102" i="1" s="1"/>
  <c r="F532" i="1"/>
  <c r="G548" i="1"/>
  <c r="H31" i="1"/>
  <c r="E3686" i="1"/>
  <c r="G4007" i="1"/>
  <c r="C4047" i="1"/>
  <c r="E4037" i="1"/>
  <c r="E4038" i="1"/>
  <c r="E4039" i="1"/>
  <c r="E4040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9" i="1"/>
  <c r="E4036" i="1"/>
  <c r="G4012" i="1"/>
  <c r="G4006" i="1"/>
  <c r="G4008" i="1"/>
  <c r="G4009" i="1"/>
  <c r="G4010" i="1"/>
  <c r="G4011" i="1"/>
  <c r="G4013" i="1"/>
  <c r="G4014" i="1"/>
  <c r="G4015" i="1"/>
  <c r="G4017" i="1"/>
  <c r="G4018" i="1"/>
  <c r="G4019" i="1"/>
  <c r="G4020" i="1"/>
  <c r="G4021" i="1"/>
  <c r="G4022" i="1"/>
  <c r="G4023" i="1"/>
  <c r="G4024" i="1"/>
  <c r="G4025" i="1"/>
  <c r="G4026" i="1"/>
  <c r="G4027" i="1"/>
  <c r="F4006" i="1"/>
  <c r="F4007" i="1"/>
  <c r="F4008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6" i="1"/>
  <c r="E4014" i="1"/>
  <c r="G3471" i="1"/>
  <c r="F3469" i="1"/>
  <c r="F3471" i="1"/>
  <c r="F3472" i="1"/>
  <c r="F3477" i="1"/>
  <c r="F3479" i="1"/>
  <c r="F3480" i="1"/>
  <c r="F3464" i="1"/>
  <c r="G3470" i="1"/>
  <c r="G3472" i="1"/>
  <c r="G3473" i="1"/>
  <c r="G3475" i="1"/>
  <c r="G3477" i="1"/>
  <c r="G3478" i="1"/>
  <c r="G3479" i="1"/>
  <c r="G3480" i="1"/>
  <c r="G3481" i="1"/>
  <c r="G3483" i="1"/>
  <c r="G3484" i="1"/>
  <c r="G3485" i="1"/>
  <c r="G3487" i="1"/>
  <c r="G3464" i="1"/>
  <c r="F3466" i="1"/>
  <c r="F3470" i="1"/>
  <c r="F3474" i="1"/>
  <c r="F3481" i="1"/>
  <c r="F3482" i="1"/>
  <c r="F3485" i="1"/>
  <c r="F3473" i="1"/>
  <c r="F3475" i="1"/>
  <c r="F3483" i="1"/>
  <c r="G3467" i="1"/>
  <c r="G3474" i="1"/>
  <c r="G3482" i="1"/>
  <c r="F3478" i="1"/>
  <c r="F3484" i="1"/>
  <c r="G3465" i="1"/>
  <c r="G3466" i="1"/>
  <c r="G3468" i="1"/>
  <c r="G3469" i="1"/>
  <c r="G3476" i="1"/>
  <c r="F3467" i="1"/>
  <c r="F3468" i="1"/>
  <c r="F3476" i="1"/>
  <c r="F58" i="1" l="1"/>
  <c r="G58" i="1"/>
  <c r="F3704" i="1"/>
  <c r="D3484" i="1"/>
  <c r="D3466" i="1"/>
  <c r="F54" i="1" l="1"/>
  <c r="F4027" i="1"/>
  <c r="F2752" i="1"/>
  <c r="F2620" i="1"/>
  <c r="F2751" i="1" s="1"/>
  <c r="F2629" i="1"/>
  <c r="F2760" i="1" s="1"/>
  <c r="F2633" i="1"/>
  <c r="F2764" i="1" s="1"/>
  <c r="F2635" i="1"/>
  <c r="F2766" i="1" s="1"/>
  <c r="F2636" i="1"/>
  <c r="F2767" i="1" s="1"/>
  <c r="F2640" i="1"/>
  <c r="F2771" i="1" s="1"/>
  <c r="F2641" i="1"/>
  <c r="F2772" i="1" s="1"/>
  <c r="F2619" i="1"/>
  <c r="G2620" i="1"/>
  <c r="G2751" i="1" s="1"/>
  <c r="G2624" i="1"/>
  <c r="G2755" i="1" s="1"/>
  <c r="G2625" i="1"/>
  <c r="G2756" i="1" s="1"/>
  <c r="G2633" i="1"/>
  <c r="G2764" i="1" s="1"/>
  <c r="G2635" i="1"/>
  <c r="G2766" i="1" s="1"/>
  <c r="G2636" i="1"/>
  <c r="G2767" i="1" s="1"/>
  <c r="G2768" i="1"/>
  <c r="G2641" i="1"/>
  <c r="G2772" i="1" s="1"/>
  <c r="G2619" i="1"/>
  <c r="G2750" i="1" s="1"/>
  <c r="F2626" i="1"/>
  <c r="F2757" i="1" s="1"/>
  <c r="F2627" i="1"/>
  <c r="F2634" i="1"/>
  <c r="F2765" i="1" s="1"/>
  <c r="F2642" i="1"/>
  <c r="F2773" i="1" s="1"/>
  <c r="G2621" i="1"/>
  <c r="G2752" i="1" s="1"/>
  <c r="G2623" i="1"/>
  <c r="G2754" i="1" s="1"/>
  <c r="G2626" i="1"/>
  <c r="G2757" i="1" s="1"/>
  <c r="G2629" i="1"/>
  <c r="G2760" i="1" s="1"/>
  <c r="G2634" i="1"/>
  <c r="G2765" i="1" s="1"/>
  <c r="G2639" i="1"/>
  <c r="G2770" i="1" s="1"/>
  <c r="G2640" i="1"/>
  <c r="G2771" i="1" s="1"/>
  <c r="G2642" i="1"/>
  <c r="G2773" i="1" s="1"/>
  <c r="G2627" i="1"/>
  <c r="G2758" i="1" s="1"/>
  <c r="G2628" i="1"/>
  <c r="G2759" i="1" s="1"/>
  <c r="G2630" i="1"/>
  <c r="G2761" i="1" s="1"/>
  <c r="G2631" i="1"/>
  <c r="G2762" i="1" s="1"/>
  <c r="G2632" i="1"/>
  <c r="G2763" i="1" s="1"/>
  <c r="G2638" i="1"/>
  <c r="F2623" i="1"/>
  <c r="F2624" i="1"/>
  <c r="F2755" i="1" s="1"/>
  <c r="F2625" i="1"/>
  <c r="F2756" i="1" s="1"/>
  <c r="F2628" i="1"/>
  <c r="F2759" i="1" s="1"/>
  <c r="F2630" i="1"/>
  <c r="F2761" i="1" s="1"/>
  <c r="F2504" i="1" s="1"/>
  <c r="F2631" i="1"/>
  <c r="F2762" i="1" s="1"/>
  <c r="F2763" i="1"/>
  <c r="F2638" i="1"/>
  <c r="F2769" i="1" s="1"/>
  <c r="F2639" i="1"/>
  <c r="F2753" i="1" l="1"/>
  <c r="F2496" i="1" s="1"/>
  <c r="F2758" i="1"/>
  <c r="F2501" i="1" s="1"/>
  <c r="F2509" i="1"/>
  <c r="G2504" i="1"/>
  <c r="F2499" i="1"/>
  <c r="F2770" i="1"/>
  <c r="F2754" i="1"/>
  <c r="F2497" i="1" s="1"/>
  <c r="G2769" i="1"/>
  <c r="G2512" i="1" s="1"/>
  <c r="G2753" i="1"/>
  <c r="G2496" i="1" s="1"/>
  <c r="F2498" i="1"/>
  <c r="G2497" i="1"/>
  <c r="F2512" i="1"/>
  <c r="G2516" i="1"/>
  <c r="G2508" i="1"/>
  <c r="G2500" i="1"/>
  <c r="G2502" i="1"/>
  <c r="G2506" i="1"/>
  <c r="G2509" i="1"/>
  <c r="F2510" i="1"/>
  <c r="F2502" i="1"/>
  <c r="G2499" i="1"/>
  <c r="F2493" i="1"/>
  <c r="G49" i="1"/>
  <c r="G2495" i="1"/>
  <c r="G2493" i="1"/>
  <c r="F2516" i="1"/>
  <c r="G2514" i="1"/>
  <c r="G2498" i="1"/>
  <c r="F2508" i="1"/>
  <c r="F2500" i="1"/>
  <c r="G2510" i="1"/>
  <c r="G2513" i="1"/>
  <c r="F2503" i="1"/>
  <c r="F2495" i="1"/>
  <c r="F49" i="1"/>
  <c r="F2506" i="1"/>
  <c r="F2507" i="1"/>
  <c r="F2514" i="1"/>
  <c r="G2507" i="1"/>
  <c r="G2503" i="1"/>
  <c r="G2501" i="1"/>
  <c r="F1836" i="1"/>
  <c r="F1838" i="1"/>
  <c r="F1839" i="1"/>
  <c r="F1840" i="1"/>
  <c r="F1841" i="1"/>
  <c r="F1842" i="1"/>
  <c r="F1843" i="1"/>
  <c r="F1844" i="1"/>
  <c r="F1845" i="1"/>
  <c r="F1846" i="1"/>
  <c r="F1847" i="1"/>
  <c r="F1848" i="1"/>
  <c r="F1830" i="1"/>
  <c r="G1832" i="1"/>
  <c r="G1836" i="1"/>
  <c r="G1838" i="1"/>
  <c r="G1848" i="1"/>
  <c r="G1850" i="1"/>
  <c r="G1851" i="1"/>
  <c r="G1830" i="1"/>
  <c r="G1839" i="1"/>
  <c r="G1846" i="1"/>
  <c r="F1834" i="1"/>
  <c r="F1837" i="1"/>
  <c r="F1849" i="1"/>
  <c r="F1853" i="1"/>
  <c r="F1831" i="1"/>
  <c r="G1833" i="1"/>
  <c r="G1840" i="1"/>
  <c r="G1841" i="1"/>
  <c r="G1844" i="1"/>
  <c r="G1847" i="1"/>
  <c r="G1853" i="1"/>
  <c r="E2220" i="1"/>
  <c r="F1850" i="1"/>
  <c r="F1851" i="1"/>
  <c r="G1834" i="1"/>
  <c r="G1837" i="1"/>
  <c r="G1842" i="1"/>
  <c r="G1843" i="1"/>
  <c r="G1845" i="1"/>
  <c r="G1831" i="1"/>
  <c r="G1835" i="1"/>
  <c r="G1849" i="1"/>
  <c r="F1833" i="1"/>
  <c r="E2157" i="1"/>
  <c r="E1848" i="1"/>
  <c r="F1020" i="1"/>
  <c r="G1691" i="1"/>
  <c r="F1691" i="1"/>
  <c r="F1655" i="1"/>
  <c r="G1618" i="1"/>
  <c r="F1618" i="1"/>
  <c r="F1852" i="1" l="1"/>
  <c r="F48" i="1" s="1"/>
  <c r="G1852" i="1"/>
  <c r="G48" i="1" s="1"/>
  <c r="E1420" i="1"/>
  <c r="F1453" i="1"/>
  <c r="F1130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8" i="1"/>
  <c r="G1029" i="1"/>
  <c r="G1030" i="1"/>
  <c r="F1010" i="1"/>
  <c r="F1011" i="1"/>
  <c r="F1012" i="1"/>
  <c r="F1013" i="1"/>
  <c r="F1014" i="1"/>
  <c r="F1015" i="1"/>
  <c r="F1016" i="1"/>
  <c r="F1018" i="1"/>
  <c r="F1019" i="1"/>
  <c r="F1021" i="1"/>
  <c r="F1023" i="1"/>
  <c r="F1024" i="1"/>
  <c r="F1025" i="1"/>
  <c r="F1026" i="1"/>
  <c r="F1028" i="1"/>
  <c r="F1029" i="1"/>
  <c r="F1030" i="1"/>
  <c r="G46" i="1"/>
  <c r="F1009" i="1"/>
  <c r="G1009" i="1"/>
  <c r="E1009" i="1"/>
  <c r="E1017" i="1"/>
  <c r="F887" i="1"/>
  <c r="F901" i="1" s="1"/>
  <c r="F528" i="1"/>
  <c r="F529" i="1"/>
  <c r="F530" i="1"/>
  <c r="F531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50" i="1"/>
  <c r="G529" i="1"/>
  <c r="G530" i="1"/>
  <c r="G531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9" i="1"/>
  <c r="G550" i="1"/>
  <c r="G527" i="1"/>
  <c r="F736" i="1"/>
  <c r="F549" i="1" s="1"/>
  <c r="F527" i="1" l="1"/>
  <c r="C529" i="1"/>
  <c r="G518" i="1"/>
  <c r="B518" i="1"/>
  <c r="F423" i="1"/>
  <c r="F326" i="1"/>
  <c r="G326" i="1"/>
  <c r="F292" i="1"/>
  <c r="F80" i="1"/>
  <c r="F92" i="1"/>
  <c r="F81" i="1"/>
  <c r="F82" i="1"/>
  <c r="F83" i="1"/>
  <c r="F84" i="1"/>
  <c r="F85" i="1"/>
  <c r="F86" i="1"/>
  <c r="F87" i="1"/>
  <c r="F88" i="1"/>
  <c r="F89" i="1"/>
  <c r="F90" i="1"/>
  <c r="F93" i="1"/>
  <c r="F94" i="1"/>
  <c r="F95" i="1"/>
  <c r="F96" i="1"/>
  <c r="F98" i="1"/>
  <c r="F99" i="1"/>
  <c r="F100" i="1"/>
  <c r="G111" i="1"/>
  <c r="G80" i="1" s="1"/>
  <c r="G112" i="1"/>
  <c r="G81" i="1" s="1"/>
  <c r="G113" i="1"/>
  <c r="G82" i="1" s="1"/>
  <c r="G83" i="1"/>
  <c r="G115" i="1"/>
  <c r="G84" i="1" s="1"/>
  <c r="G116" i="1"/>
  <c r="G85" i="1" s="1"/>
  <c r="G117" i="1"/>
  <c r="G86" i="1" s="1"/>
  <c r="G118" i="1"/>
  <c r="G87" i="1" s="1"/>
  <c r="G119" i="1"/>
  <c r="G88" i="1" s="1"/>
  <c r="G120" i="1"/>
  <c r="G89" i="1" s="1"/>
  <c r="G121" i="1"/>
  <c r="G90" i="1" s="1"/>
  <c r="G122" i="1"/>
  <c r="G91" i="1" s="1"/>
  <c r="G123" i="1"/>
  <c r="G92" i="1" s="1"/>
  <c r="G124" i="1"/>
  <c r="G93" i="1" s="1"/>
  <c r="G125" i="1"/>
  <c r="G94" i="1" s="1"/>
  <c r="G126" i="1"/>
  <c r="G95" i="1" s="1"/>
  <c r="G127" i="1"/>
  <c r="G96" i="1" s="1"/>
  <c r="G128" i="1"/>
  <c r="G97" i="1" s="1"/>
  <c r="G129" i="1"/>
  <c r="G98" i="1" s="1"/>
  <c r="G130" i="1"/>
  <c r="G99" i="1" s="1"/>
  <c r="G131" i="1"/>
  <c r="G100" i="1" s="1"/>
  <c r="G110" i="1"/>
  <c r="G79" i="1" s="1"/>
  <c r="G132" i="1"/>
  <c r="G101" i="1" l="1"/>
  <c r="G42" i="1" s="1"/>
  <c r="F101" i="1"/>
  <c r="F42" i="1" s="1"/>
  <c r="D4059" i="1"/>
  <c r="C4059" i="1"/>
  <c r="B4059" i="1"/>
  <c r="D4057" i="1"/>
  <c r="C4057" i="1"/>
  <c r="B4057" i="1"/>
  <c r="D4056" i="1"/>
  <c r="C4056" i="1"/>
  <c r="B4056" i="1"/>
  <c r="D4055" i="1"/>
  <c r="C4055" i="1"/>
  <c r="B4055" i="1"/>
  <c r="D4054" i="1"/>
  <c r="C4054" i="1"/>
  <c r="B4054" i="1"/>
  <c r="D4053" i="1"/>
  <c r="C4053" i="1"/>
  <c r="B4053" i="1"/>
  <c r="D4052" i="1"/>
  <c r="C4052" i="1"/>
  <c r="B4052" i="1"/>
  <c r="D4051" i="1"/>
  <c r="C4051" i="1"/>
  <c r="B4051" i="1"/>
  <c r="D4050" i="1"/>
  <c r="C4050" i="1"/>
  <c r="B4050" i="1"/>
  <c r="D4049" i="1"/>
  <c r="C4049" i="1"/>
  <c r="B4049" i="1"/>
  <c r="D4048" i="1"/>
  <c r="C4048" i="1"/>
  <c r="B4048" i="1"/>
  <c r="D4047" i="1"/>
  <c r="B4047" i="1"/>
  <c r="D4046" i="1"/>
  <c r="C4046" i="1"/>
  <c r="B4046" i="1"/>
  <c r="D4045" i="1"/>
  <c r="C4045" i="1"/>
  <c r="B4045" i="1"/>
  <c r="D4044" i="1"/>
  <c r="C4044" i="1"/>
  <c r="B4044" i="1"/>
  <c r="D4043" i="1"/>
  <c r="C4043" i="1"/>
  <c r="B4043" i="1"/>
  <c r="D4042" i="1"/>
  <c r="C4042" i="1"/>
  <c r="B4042" i="1"/>
  <c r="D4041" i="1"/>
  <c r="C4041" i="1"/>
  <c r="B4041" i="1"/>
  <c r="D4040" i="1"/>
  <c r="C4040" i="1"/>
  <c r="B4040" i="1"/>
  <c r="D4039" i="1"/>
  <c r="C4039" i="1"/>
  <c r="B4039" i="1"/>
  <c r="D4038" i="1"/>
  <c r="C4038" i="1"/>
  <c r="B4038" i="1"/>
  <c r="D4037" i="1"/>
  <c r="C4037" i="1"/>
  <c r="B4037" i="1"/>
  <c r="D4036" i="1"/>
  <c r="C4036" i="1"/>
  <c r="B4036" i="1"/>
  <c r="B4058" i="1" l="1"/>
  <c r="B56" i="1" s="1"/>
  <c r="D4058" i="1"/>
  <c r="D56" i="1" s="1"/>
  <c r="C4058" i="1"/>
  <c r="C56" i="1" s="1"/>
  <c r="E5107" i="1"/>
  <c r="D5107" i="1"/>
  <c r="C5107" i="1"/>
  <c r="B5107" i="1"/>
  <c r="B5085" i="1"/>
  <c r="C5085" i="1"/>
  <c r="D5085" i="1"/>
  <c r="E5085" i="1"/>
  <c r="B5086" i="1"/>
  <c r="C5086" i="1"/>
  <c r="D5086" i="1"/>
  <c r="E5086" i="1"/>
  <c r="B5087" i="1"/>
  <c r="C5087" i="1"/>
  <c r="D5087" i="1"/>
  <c r="B5088" i="1"/>
  <c r="C5088" i="1"/>
  <c r="D5088" i="1"/>
  <c r="E5088" i="1"/>
  <c r="B5089" i="1"/>
  <c r="C5089" i="1"/>
  <c r="D5089" i="1"/>
  <c r="E5089" i="1"/>
  <c r="B5090" i="1"/>
  <c r="C5090" i="1"/>
  <c r="D5090" i="1"/>
  <c r="E5090" i="1"/>
  <c r="B5091" i="1"/>
  <c r="C5091" i="1"/>
  <c r="D5091" i="1"/>
  <c r="E5091" i="1"/>
  <c r="B5092" i="1"/>
  <c r="C5092" i="1"/>
  <c r="D5092" i="1"/>
  <c r="E5092" i="1"/>
  <c r="B5093" i="1"/>
  <c r="C5093" i="1"/>
  <c r="D5093" i="1"/>
  <c r="E5093" i="1"/>
  <c r="B5094" i="1"/>
  <c r="C5094" i="1"/>
  <c r="D5094" i="1"/>
  <c r="E5094" i="1"/>
  <c r="B5095" i="1"/>
  <c r="C5095" i="1"/>
  <c r="D5095" i="1"/>
  <c r="E5095" i="1"/>
  <c r="B5096" i="1"/>
  <c r="C5096" i="1"/>
  <c r="D5096" i="1"/>
  <c r="E5096" i="1"/>
  <c r="B5097" i="1"/>
  <c r="C5097" i="1"/>
  <c r="D5097" i="1"/>
  <c r="E5097" i="1"/>
  <c r="B5098" i="1"/>
  <c r="C5098" i="1"/>
  <c r="D5098" i="1"/>
  <c r="E5098" i="1"/>
  <c r="B5099" i="1"/>
  <c r="C5099" i="1"/>
  <c r="D5099" i="1"/>
  <c r="E5099" i="1"/>
  <c r="B5100" i="1"/>
  <c r="C5100" i="1"/>
  <c r="D5100" i="1"/>
  <c r="E5100" i="1"/>
  <c r="B5101" i="1"/>
  <c r="C5101" i="1"/>
  <c r="D5101" i="1"/>
  <c r="E5101" i="1"/>
  <c r="B5102" i="1"/>
  <c r="C5102" i="1"/>
  <c r="D5102" i="1"/>
  <c r="E5102" i="1"/>
  <c r="B5103" i="1"/>
  <c r="C5103" i="1"/>
  <c r="D5103" i="1"/>
  <c r="E5103" i="1"/>
  <c r="B5104" i="1"/>
  <c r="C5104" i="1"/>
  <c r="D5104" i="1"/>
  <c r="E5104" i="1"/>
  <c r="B5105" i="1"/>
  <c r="C5105" i="1"/>
  <c r="D5105" i="1"/>
  <c r="E5105" i="1"/>
  <c r="B5084" i="1"/>
  <c r="C5084" i="1"/>
  <c r="D5084" i="1"/>
  <c r="E5084" i="1"/>
  <c r="E4853" i="1"/>
  <c r="D4853" i="1"/>
  <c r="C4853" i="1"/>
  <c r="B4853" i="1"/>
  <c r="B4842" i="1"/>
  <c r="C4842" i="1"/>
  <c r="D4842" i="1"/>
  <c r="E4842" i="1"/>
  <c r="B4843" i="1"/>
  <c r="C4843" i="1"/>
  <c r="D4843" i="1"/>
  <c r="E4843" i="1"/>
  <c r="B4844" i="1"/>
  <c r="C4844" i="1"/>
  <c r="D4844" i="1"/>
  <c r="E4844" i="1"/>
  <c r="B4845" i="1"/>
  <c r="C4845" i="1"/>
  <c r="D4845" i="1"/>
  <c r="E4845" i="1"/>
  <c r="B4846" i="1"/>
  <c r="C4846" i="1"/>
  <c r="D4846" i="1"/>
  <c r="E4846" i="1"/>
  <c r="B4847" i="1"/>
  <c r="C4847" i="1"/>
  <c r="D4847" i="1"/>
  <c r="E4847" i="1"/>
  <c r="B4848" i="1"/>
  <c r="C4848" i="1"/>
  <c r="D4848" i="1"/>
  <c r="E4848" i="1"/>
  <c r="B4849" i="1"/>
  <c r="C4849" i="1"/>
  <c r="D4849" i="1"/>
  <c r="E4849" i="1"/>
  <c r="B4850" i="1"/>
  <c r="C4850" i="1"/>
  <c r="D4850" i="1"/>
  <c r="E4850" i="1"/>
  <c r="B4851" i="1"/>
  <c r="C4851" i="1"/>
  <c r="D4851" i="1"/>
  <c r="E4851" i="1"/>
  <c r="B4831" i="1"/>
  <c r="C4831" i="1"/>
  <c r="D4831" i="1"/>
  <c r="E4831" i="1"/>
  <c r="B4832" i="1"/>
  <c r="C4832" i="1"/>
  <c r="D4832" i="1"/>
  <c r="E4832" i="1"/>
  <c r="B4833" i="1"/>
  <c r="C4833" i="1"/>
  <c r="D4833" i="1"/>
  <c r="E4833" i="1"/>
  <c r="B4834" i="1"/>
  <c r="C4834" i="1"/>
  <c r="D4834" i="1"/>
  <c r="E4834" i="1"/>
  <c r="B4835" i="1"/>
  <c r="C4835" i="1"/>
  <c r="D4835" i="1"/>
  <c r="E4835" i="1"/>
  <c r="B4836" i="1"/>
  <c r="C4836" i="1"/>
  <c r="D4836" i="1"/>
  <c r="E4836" i="1"/>
  <c r="B4837" i="1"/>
  <c r="C4837" i="1"/>
  <c r="D4837" i="1"/>
  <c r="E4837" i="1"/>
  <c r="B4838" i="1"/>
  <c r="C4838" i="1"/>
  <c r="D4838" i="1"/>
  <c r="E4838" i="1"/>
  <c r="B4839" i="1"/>
  <c r="C4839" i="1"/>
  <c r="D4839" i="1"/>
  <c r="E4839" i="1"/>
  <c r="B4840" i="1"/>
  <c r="C4840" i="1"/>
  <c r="D4840" i="1"/>
  <c r="E4840" i="1"/>
  <c r="B4841" i="1"/>
  <c r="C4841" i="1"/>
  <c r="D4841" i="1"/>
  <c r="E4841" i="1"/>
  <c r="B4830" i="1"/>
  <c r="C4830" i="1"/>
  <c r="D4830" i="1"/>
  <c r="E4830" i="1"/>
  <c r="E3487" i="1"/>
  <c r="D3487" i="1"/>
  <c r="C3487" i="1"/>
  <c r="B3487" i="1"/>
  <c r="B3483" i="1"/>
  <c r="C3483" i="1"/>
  <c r="D3483" i="1"/>
  <c r="E3483" i="1"/>
  <c r="B3484" i="1"/>
  <c r="C3484" i="1"/>
  <c r="E3484" i="1"/>
  <c r="B3485" i="1"/>
  <c r="C3485" i="1"/>
  <c r="D3485" i="1"/>
  <c r="E3485" i="1"/>
  <c r="B3477" i="1"/>
  <c r="C3477" i="1"/>
  <c r="D3477" i="1"/>
  <c r="E3477" i="1"/>
  <c r="B3478" i="1"/>
  <c r="C3478" i="1"/>
  <c r="D3478" i="1"/>
  <c r="E3478" i="1"/>
  <c r="B3479" i="1"/>
  <c r="C3479" i="1"/>
  <c r="D3479" i="1"/>
  <c r="E3479" i="1"/>
  <c r="B3480" i="1"/>
  <c r="C3480" i="1"/>
  <c r="D3480" i="1"/>
  <c r="E3480" i="1"/>
  <c r="B3481" i="1"/>
  <c r="C3481" i="1"/>
  <c r="D3481" i="1"/>
  <c r="E3481" i="1"/>
  <c r="B3482" i="1"/>
  <c r="C3482" i="1"/>
  <c r="D3482" i="1"/>
  <c r="E3482" i="1"/>
  <c r="B3465" i="1"/>
  <c r="C3465" i="1"/>
  <c r="D3465" i="1"/>
  <c r="E3465" i="1"/>
  <c r="B3466" i="1"/>
  <c r="C3466" i="1"/>
  <c r="E3466" i="1"/>
  <c r="B3467" i="1"/>
  <c r="C3467" i="1"/>
  <c r="D3467" i="1"/>
  <c r="E3467" i="1"/>
  <c r="B3468" i="1"/>
  <c r="C3468" i="1"/>
  <c r="D3468" i="1"/>
  <c r="E3468" i="1"/>
  <c r="B3469" i="1"/>
  <c r="C3469" i="1"/>
  <c r="D3469" i="1"/>
  <c r="E3469" i="1"/>
  <c r="B3470" i="1"/>
  <c r="C3470" i="1"/>
  <c r="D3470" i="1"/>
  <c r="E3470" i="1"/>
  <c r="B3471" i="1"/>
  <c r="C3471" i="1"/>
  <c r="D3471" i="1"/>
  <c r="E3471" i="1"/>
  <c r="B3472" i="1"/>
  <c r="C3472" i="1"/>
  <c r="D3472" i="1"/>
  <c r="E3472" i="1"/>
  <c r="B3473" i="1"/>
  <c r="C3473" i="1"/>
  <c r="D3473" i="1"/>
  <c r="E3473" i="1"/>
  <c r="B3474" i="1"/>
  <c r="C3474" i="1"/>
  <c r="D3474" i="1"/>
  <c r="E3474" i="1"/>
  <c r="B3475" i="1"/>
  <c r="C3475" i="1"/>
  <c r="D3475" i="1"/>
  <c r="E3475" i="1"/>
  <c r="B3476" i="1"/>
  <c r="C3476" i="1"/>
  <c r="D3476" i="1"/>
  <c r="E3476" i="1"/>
  <c r="B3464" i="1"/>
  <c r="C3464" i="1"/>
  <c r="D3464" i="1"/>
  <c r="E3464" i="1"/>
  <c r="C1032" i="1"/>
  <c r="E1032" i="1"/>
  <c r="B31" i="1"/>
  <c r="C31" i="1"/>
  <c r="D31" i="1"/>
  <c r="E31" i="1"/>
  <c r="F31" i="1"/>
  <c r="G31" i="1"/>
  <c r="E4689" i="1" l="1"/>
  <c r="D4689" i="1"/>
  <c r="C4689" i="1"/>
  <c r="B4689" i="1"/>
  <c r="B4682" i="1"/>
  <c r="C4682" i="1"/>
  <c r="D4682" i="1"/>
  <c r="E4682" i="1"/>
  <c r="B4683" i="1"/>
  <c r="C4683" i="1"/>
  <c r="D4683" i="1"/>
  <c r="E4683" i="1"/>
  <c r="B4684" i="1"/>
  <c r="C4684" i="1"/>
  <c r="D4684" i="1"/>
  <c r="E4684" i="1"/>
  <c r="B4685" i="1"/>
  <c r="C4685" i="1"/>
  <c r="D4685" i="1"/>
  <c r="E4685" i="1"/>
  <c r="B4686" i="1"/>
  <c r="C4686" i="1"/>
  <c r="D4686" i="1"/>
  <c r="E4686" i="1"/>
  <c r="B4687" i="1"/>
  <c r="C4687" i="1"/>
  <c r="D4687" i="1"/>
  <c r="E4687" i="1"/>
  <c r="B4667" i="1"/>
  <c r="C4667" i="1"/>
  <c r="D4667" i="1"/>
  <c r="E4667" i="1"/>
  <c r="B4668" i="1"/>
  <c r="C4668" i="1"/>
  <c r="D4668" i="1"/>
  <c r="E4668" i="1"/>
  <c r="B4669" i="1"/>
  <c r="C4669" i="1"/>
  <c r="D4669" i="1"/>
  <c r="E4669" i="1"/>
  <c r="B4670" i="1"/>
  <c r="C4670" i="1"/>
  <c r="D4670" i="1"/>
  <c r="E4670" i="1"/>
  <c r="B4671" i="1"/>
  <c r="C4671" i="1"/>
  <c r="D4671" i="1"/>
  <c r="E4671" i="1"/>
  <c r="B4672" i="1"/>
  <c r="C4672" i="1"/>
  <c r="D4672" i="1"/>
  <c r="E4672" i="1"/>
  <c r="B4673" i="1"/>
  <c r="C4673" i="1"/>
  <c r="D4673" i="1"/>
  <c r="E4673" i="1"/>
  <c r="B4674" i="1"/>
  <c r="C4674" i="1"/>
  <c r="D4674" i="1"/>
  <c r="E4674" i="1"/>
  <c r="B4675" i="1"/>
  <c r="C4675" i="1"/>
  <c r="D4675" i="1"/>
  <c r="E4675" i="1"/>
  <c r="B4676" i="1"/>
  <c r="C4676" i="1"/>
  <c r="D4676" i="1"/>
  <c r="E4676" i="1"/>
  <c r="B4677" i="1"/>
  <c r="C4677" i="1"/>
  <c r="D4677" i="1"/>
  <c r="E4677" i="1"/>
  <c r="B4678" i="1"/>
  <c r="C4678" i="1"/>
  <c r="D4678" i="1"/>
  <c r="B4679" i="1"/>
  <c r="C4679" i="1"/>
  <c r="D4679" i="1"/>
  <c r="E4679" i="1"/>
  <c r="B4680" i="1"/>
  <c r="C4680" i="1"/>
  <c r="D4680" i="1"/>
  <c r="E4680" i="1"/>
  <c r="B4681" i="1"/>
  <c r="C4681" i="1"/>
  <c r="D4681" i="1"/>
  <c r="E4681" i="1"/>
  <c r="B4666" i="1"/>
  <c r="C4666" i="1"/>
  <c r="D4666" i="1"/>
  <c r="E4666" i="1"/>
  <c r="D4276" i="1"/>
  <c r="F4276" i="1" s="1"/>
  <c r="C4276" i="1"/>
  <c r="B4276" i="1"/>
  <c r="D4274" i="1"/>
  <c r="C4274" i="1"/>
  <c r="B4274" i="1"/>
  <c r="D4273" i="1"/>
  <c r="C4273" i="1"/>
  <c r="B4273" i="1"/>
  <c r="D4272" i="1"/>
  <c r="C4272" i="1"/>
  <c r="B4272" i="1"/>
  <c r="D4271" i="1"/>
  <c r="F4271" i="1" s="1"/>
  <c r="C4271" i="1"/>
  <c r="B4271" i="1"/>
  <c r="D4270" i="1"/>
  <c r="C4270" i="1"/>
  <c r="B4270" i="1"/>
  <c r="D4269" i="1"/>
  <c r="C4269" i="1"/>
  <c r="B4269" i="1"/>
  <c r="D4268" i="1"/>
  <c r="C4268" i="1"/>
  <c r="B4268" i="1"/>
  <c r="D4267" i="1"/>
  <c r="C4267" i="1"/>
  <c r="B4267" i="1"/>
  <c r="D4266" i="1"/>
  <c r="C4266" i="1"/>
  <c r="B4266" i="1"/>
  <c r="D4265" i="1"/>
  <c r="C4265" i="1"/>
  <c r="B4265" i="1"/>
  <c r="D4264" i="1"/>
  <c r="C4264" i="1"/>
  <c r="B4264" i="1"/>
  <c r="D4263" i="1"/>
  <c r="C4263" i="1"/>
  <c r="B4263" i="1"/>
  <c r="D4262" i="1"/>
  <c r="C4262" i="1"/>
  <c r="B4262" i="1"/>
  <c r="D4261" i="1"/>
  <c r="C4261" i="1"/>
  <c r="B4261" i="1"/>
  <c r="D4260" i="1"/>
  <c r="C4260" i="1"/>
  <c r="B4260" i="1"/>
  <c r="D4259" i="1"/>
  <c r="C4259" i="1"/>
  <c r="B4259" i="1"/>
  <c r="D4258" i="1"/>
  <c r="C4258" i="1"/>
  <c r="B4258" i="1"/>
  <c r="D4257" i="1"/>
  <c r="C4257" i="1"/>
  <c r="B4257" i="1"/>
  <c r="D4256" i="1"/>
  <c r="C4256" i="1"/>
  <c r="B4256" i="1"/>
  <c r="D4255" i="1"/>
  <c r="C4255" i="1"/>
  <c r="B4255" i="1"/>
  <c r="D4254" i="1"/>
  <c r="C4254" i="1"/>
  <c r="B4254" i="1"/>
  <c r="E4253" i="1"/>
  <c r="D4253" i="1"/>
  <c r="C4253" i="1"/>
  <c r="B4253" i="1"/>
  <c r="E3696" i="1" l="1"/>
  <c r="E4019" i="1" s="1"/>
  <c r="D3696" i="1"/>
  <c r="C3696" i="1"/>
  <c r="B3696" i="1"/>
  <c r="E3705" i="1"/>
  <c r="D3705" i="1"/>
  <c r="C3705" i="1"/>
  <c r="B3705" i="1"/>
  <c r="E3703" i="1"/>
  <c r="E4026" i="1" s="1"/>
  <c r="D3703" i="1"/>
  <c r="C3703" i="1"/>
  <c r="B3703" i="1"/>
  <c r="E3702" i="1"/>
  <c r="E4025" i="1" s="1"/>
  <c r="D3702" i="1"/>
  <c r="C3702" i="1"/>
  <c r="B3702" i="1"/>
  <c r="E3701" i="1"/>
  <c r="E4024" i="1" s="1"/>
  <c r="D3701" i="1"/>
  <c r="C3701" i="1"/>
  <c r="B3701" i="1"/>
  <c r="E3700" i="1"/>
  <c r="E4023" i="1" s="1"/>
  <c r="D3700" i="1"/>
  <c r="C3700" i="1"/>
  <c r="B3700" i="1"/>
  <c r="E3699" i="1"/>
  <c r="E4022" i="1" s="1"/>
  <c r="D3699" i="1"/>
  <c r="C3699" i="1"/>
  <c r="B3699" i="1"/>
  <c r="E3698" i="1"/>
  <c r="E4021" i="1" s="1"/>
  <c r="D3698" i="1"/>
  <c r="C3698" i="1"/>
  <c r="B3698" i="1"/>
  <c r="E3697" i="1"/>
  <c r="E4020" i="1" s="1"/>
  <c r="D3697" i="1"/>
  <c r="C3697" i="1"/>
  <c r="B3697" i="1"/>
  <c r="E3695" i="1"/>
  <c r="E4018" i="1" s="1"/>
  <c r="D3695" i="1"/>
  <c r="C3695" i="1"/>
  <c r="B3695" i="1"/>
  <c r="E3694" i="1"/>
  <c r="E4017" i="1" s="1"/>
  <c r="D3694" i="1"/>
  <c r="C3694" i="1"/>
  <c r="B3694" i="1"/>
  <c r="E3693" i="1"/>
  <c r="E4016" i="1" s="1"/>
  <c r="D3693" i="1"/>
  <c r="C3693" i="1"/>
  <c r="B3693" i="1"/>
  <c r="E3692" i="1"/>
  <c r="E4015" i="1" s="1"/>
  <c r="D3692" i="1"/>
  <c r="C3692" i="1"/>
  <c r="B3692" i="1"/>
  <c r="E3690" i="1"/>
  <c r="E4013" i="1" s="1"/>
  <c r="D3690" i="1"/>
  <c r="C3690" i="1"/>
  <c r="B3690" i="1"/>
  <c r="E3689" i="1"/>
  <c r="E4012" i="1" s="1"/>
  <c r="D3689" i="1"/>
  <c r="C3689" i="1"/>
  <c r="B3689" i="1"/>
  <c r="E3688" i="1"/>
  <c r="E4011" i="1" s="1"/>
  <c r="D3688" i="1"/>
  <c r="C3688" i="1"/>
  <c r="B3688" i="1"/>
  <c r="E3687" i="1"/>
  <c r="E4010" i="1" s="1"/>
  <c r="D3687" i="1"/>
  <c r="C3687" i="1"/>
  <c r="B3687" i="1"/>
  <c r="E4009" i="1"/>
  <c r="D3686" i="1"/>
  <c r="C3686" i="1"/>
  <c r="B3686" i="1"/>
  <c r="E3685" i="1"/>
  <c r="E4008" i="1" s="1"/>
  <c r="D3685" i="1"/>
  <c r="C3685" i="1"/>
  <c r="B3685" i="1"/>
  <c r="E3684" i="1"/>
  <c r="E4007" i="1" s="1"/>
  <c r="D3684" i="1"/>
  <c r="C3684" i="1"/>
  <c r="B3684" i="1"/>
  <c r="E4006" i="1"/>
  <c r="D3683" i="1"/>
  <c r="C3683" i="1"/>
  <c r="B3683" i="1"/>
  <c r="B3682" i="1"/>
  <c r="C3682" i="1"/>
  <c r="D3682" i="1"/>
  <c r="E3682" i="1"/>
  <c r="E4005" i="1" s="1"/>
  <c r="E4027" i="1" l="1"/>
  <c r="E3642" i="1"/>
  <c r="D3642" i="1"/>
  <c r="C3642" i="1"/>
  <c r="B3642" i="1"/>
  <c r="C3442" i="1"/>
  <c r="C3454" i="1" s="1"/>
  <c r="C52" i="1" s="1"/>
  <c r="D3438" i="1"/>
  <c r="E3454" i="1"/>
  <c r="E52" i="1" s="1"/>
  <c r="B3433" i="1" l="1"/>
  <c r="E4407" i="1"/>
  <c r="D4407" i="1"/>
  <c r="C4407" i="1"/>
  <c r="B4407" i="1"/>
  <c r="B4403" i="1"/>
  <c r="C4403" i="1"/>
  <c r="D4403" i="1"/>
  <c r="E4403" i="1"/>
  <c r="B4404" i="1"/>
  <c r="C4404" i="1"/>
  <c r="D4404" i="1"/>
  <c r="E4404" i="1"/>
  <c r="B4405" i="1"/>
  <c r="C4405" i="1"/>
  <c r="D4405" i="1"/>
  <c r="E4405" i="1"/>
  <c r="B4398" i="1"/>
  <c r="C4398" i="1"/>
  <c r="D4398" i="1"/>
  <c r="E4398" i="1"/>
  <c r="B4399" i="1"/>
  <c r="C4399" i="1"/>
  <c r="D4399" i="1"/>
  <c r="E4399" i="1"/>
  <c r="B4400" i="1"/>
  <c r="C4400" i="1"/>
  <c r="D4400" i="1"/>
  <c r="E4400" i="1"/>
  <c r="B4401" i="1"/>
  <c r="C4401" i="1"/>
  <c r="D4401" i="1"/>
  <c r="E4401" i="1"/>
  <c r="B4402" i="1"/>
  <c r="C4402" i="1"/>
  <c r="D4402" i="1"/>
  <c r="E4402" i="1"/>
  <c r="B4396" i="1"/>
  <c r="C4396" i="1"/>
  <c r="D4396" i="1"/>
  <c r="E4396" i="1"/>
  <c r="B4397" i="1"/>
  <c r="C4397" i="1"/>
  <c r="D4397" i="1"/>
  <c r="E4397" i="1"/>
  <c r="B4389" i="1"/>
  <c r="C4389" i="1"/>
  <c r="D4389" i="1"/>
  <c r="E4389" i="1"/>
  <c r="B4390" i="1"/>
  <c r="C4390" i="1"/>
  <c r="D4390" i="1"/>
  <c r="E4390" i="1"/>
  <c r="B4391" i="1"/>
  <c r="C4391" i="1"/>
  <c r="D4391" i="1"/>
  <c r="E4391" i="1"/>
  <c r="B4392" i="1"/>
  <c r="C4392" i="1"/>
  <c r="D4392" i="1"/>
  <c r="E4392" i="1"/>
  <c r="B4393" i="1"/>
  <c r="C4393" i="1"/>
  <c r="D4393" i="1"/>
  <c r="E4393" i="1"/>
  <c r="B4394" i="1"/>
  <c r="C4394" i="1"/>
  <c r="D4394" i="1"/>
  <c r="E4394" i="1"/>
  <c r="B4395" i="1"/>
  <c r="C4395" i="1"/>
  <c r="D4395" i="1"/>
  <c r="E4395" i="1"/>
  <c r="B4387" i="1"/>
  <c r="C4387" i="1"/>
  <c r="D4387" i="1"/>
  <c r="E4387" i="1"/>
  <c r="B4388" i="1"/>
  <c r="C4388" i="1"/>
  <c r="D4388" i="1"/>
  <c r="E4388" i="1"/>
  <c r="B4385" i="1"/>
  <c r="C4385" i="1"/>
  <c r="D4385" i="1"/>
  <c r="E4385" i="1"/>
  <c r="B4386" i="1"/>
  <c r="C4386" i="1"/>
  <c r="D4386" i="1"/>
  <c r="E4386" i="1"/>
  <c r="B4384" i="1"/>
  <c r="C4384" i="1"/>
  <c r="D4384" i="1"/>
  <c r="D3433" i="1" l="1"/>
  <c r="D3454" i="1" s="1"/>
  <c r="D52" i="1" s="1"/>
  <c r="B3454" i="1"/>
  <c r="B52" i="1" s="1"/>
  <c r="E2642" i="1"/>
  <c r="D2642" i="1"/>
  <c r="C2642" i="1"/>
  <c r="B2642" i="1"/>
  <c r="B2638" i="1"/>
  <c r="C2638" i="1"/>
  <c r="D2638" i="1"/>
  <c r="E2638" i="1"/>
  <c r="B2639" i="1"/>
  <c r="C2639" i="1"/>
  <c r="D2639" i="1"/>
  <c r="E2639" i="1"/>
  <c r="B2640" i="1"/>
  <c r="C2640" i="1"/>
  <c r="D2640" i="1"/>
  <c r="E2640" i="1"/>
  <c r="B2636" i="1"/>
  <c r="C2636" i="1"/>
  <c r="D2636" i="1"/>
  <c r="E2636" i="1"/>
  <c r="B2637" i="1"/>
  <c r="C2637" i="1"/>
  <c r="D2637" i="1"/>
  <c r="E2637" i="1"/>
  <c r="B2635" i="1"/>
  <c r="C2635" i="1"/>
  <c r="D2635" i="1"/>
  <c r="E2635" i="1"/>
  <c r="B2632" i="1"/>
  <c r="C2632" i="1"/>
  <c r="D2632" i="1"/>
  <c r="E2632" i="1"/>
  <c r="B2633" i="1"/>
  <c r="C2633" i="1"/>
  <c r="D2633" i="1"/>
  <c r="E2633" i="1"/>
  <c r="B2634" i="1"/>
  <c r="C2634" i="1"/>
  <c r="D2634" i="1"/>
  <c r="E2634" i="1"/>
  <c r="B2630" i="1"/>
  <c r="C2630" i="1"/>
  <c r="D2630" i="1"/>
  <c r="E2630" i="1"/>
  <c r="B2631" i="1"/>
  <c r="C2631" i="1"/>
  <c r="D2631" i="1"/>
  <c r="E2631" i="1"/>
  <c r="B2628" i="1"/>
  <c r="C2628" i="1"/>
  <c r="D2628" i="1"/>
  <c r="E2628" i="1"/>
  <c r="B2629" i="1"/>
  <c r="C2629" i="1"/>
  <c r="D2629" i="1"/>
  <c r="E2629" i="1"/>
  <c r="B2626" i="1"/>
  <c r="C2626" i="1"/>
  <c r="D2626" i="1"/>
  <c r="E2626" i="1"/>
  <c r="B2627" i="1"/>
  <c r="C2627" i="1"/>
  <c r="D2627" i="1"/>
  <c r="E2627" i="1"/>
  <c r="B2624" i="1"/>
  <c r="C2624" i="1"/>
  <c r="D2624" i="1"/>
  <c r="E2624" i="1"/>
  <c r="B2625" i="1"/>
  <c r="C2625" i="1"/>
  <c r="D2625" i="1"/>
  <c r="E2625" i="1"/>
  <c r="B2623" i="1"/>
  <c r="C2623" i="1"/>
  <c r="D2623" i="1"/>
  <c r="E2623" i="1"/>
  <c r="B2620" i="1"/>
  <c r="C2620" i="1"/>
  <c r="D2620" i="1"/>
  <c r="E2620" i="1"/>
  <c r="B2621" i="1"/>
  <c r="C2621" i="1"/>
  <c r="D2621" i="1"/>
  <c r="E2621" i="1"/>
  <c r="B2622" i="1"/>
  <c r="C2622" i="1"/>
  <c r="D2622" i="1"/>
  <c r="E2622" i="1"/>
  <c r="E2753" i="1" s="1"/>
  <c r="B2619" i="1"/>
  <c r="C2619" i="1"/>
  <c r="D2619" i="1"/>
  <c r="E2619" i="1"/>
  <c r="E2610" i="1"/>
  <c r="D2610" i="1"/>
  <c r="C2610" i="1"/>
  <c r="B2610" i="1"/>
  <c r="D2773" i="1" l="1"/>
  <c r="D2516" i="1" s="1"/>
  <c r="B2773" i="1"/>
  <c r="B2516" i="1" s="1"/>
  <c r="C2773" i="1"/>
  <c r="C2516" i="1" s="1"/>
  <c r="E2773" i="1"/>
  <c r="E2516" i="1" s="1"/>
  <c r="E2578" i="1"/>
  <c r="D2578" i="1"/>
  <c r="C2578" i="1"/>
  <c r="B2578" i="1"/>
  <c r="E1853" i="1"/>
  <c r="D1853" i="1"/>
  <c r="C1853" i="1"/>
  <c r="B1853" i="1"/>
  <c r="B1845" i="1"/>
  <c r="C1845" i="1"/>
  <c r="D1845" i="1"/>
  <c r="E1845" i="1"/>
  <c r="B1846" i="1"/>
  <c r="C1846" i="1"/>
  <c r="D1846" i="1"/>
  <c r="E1846" i="1"/>
  <c r="B1847" i="1"/>
  <c r="C1847" i="1"/>
  <c r="D1847" i="1"/>
  <c r="E1847" i="1"/>
  <c r="B1848" i="1"/>
  <c r="C1848" i="1"/>
  <c r="D1848" i="1"/>
  <c r="B1849" i="1"/>
  <c r="C1849" i="1"/>
  <c r="D1849" i="1"/>
  <c r="E1849" i="1"/>
  <c r="B1850" i="1"/>
  <c r="C1850" i="1"/>
  <c r="D1850" i="1"/>
  <c r="E1850" i="1"/>
  <c r="B1851" i="1"/>
  <c r="C1851" i="1"/>
  <c r="D1851" i="1"/>
  <c r="E1851" i="1"/>
  <c r="B1842" i="1"/>
  <c r="C1842" i="1"/>
  <c r="D1842" i="1"/>
  <c r="E1842" i="1"/>
  <c r="B1843" i="1"/>
  <c r="C1843" i="1"/>
  <c r="D1843" i="1"/>
  <c r="E1843" i="1"/>
  <c r="B1844" i="1"/>
  <c r="C1844" i="1"/>
  <c r="D1844" i="1"/>
  <c r="E1844" i="1"/>
  <c r="B1835" i="1"/>
  <c r="C1835" i="1"/>
  <c r="D1835" i="1"/>
  <c r="E1835" i="1"/>
  <c r="B1836" i="1"/>
  <c r="C1836" i="1"/>
  <c r="D1836" i="1"/>
  <c r="E1836" i="1"/>
  <c r="B1837" i="1"/>
  <c r="C1837" i="1"/>
  <c r="D1837" i="1"/>
  <c r="E1837" i="1"/>
  <c r="B1838" i="1"/>
  <c r="C1838" i="1"/>
  <c r="D1838" i="1"/>
  <c r="E1838" i="1"/>
  <c r="B1839" i="1"/>
  <c r="C1839" i="1"/>
  <c r="D1839" i="1"/>
  <c r="E1839" i="1"/>
  <c r="B1840" i="1"/>
  <c r="C1840" i="1"/>
  <c r="D1840" i="1"/>
  <c r="E1840" i="1"/>
  <c r="B1841" i="1"/>
  <c r="C1841" i="1"/>
  <c r="D1841" i="1"/>
  <c r="E1841" i="1"/>
  <c r="B1831" i="1"/>
  <c r="C1831" i="1"/>
  <c r="D1831" i="1"/>
  <c r="E1831" i="1"/>
  <c r="B1832" i="1"/>
  <c r="C1832" i="1"/>
  <c r="D1832" i="1"/>
  <c r="E1832" i="1"/>
  <c r="B1833" i="1"/>
  <c r="C1833" i="1"/>
  <c r="D1833" i="1"/>
  <c r="E1833" i="1"/>
  <c r="B1834" i="1"/>
  <c r="C1834" i="1"/>
  <c r="D1834" i="1"/>
  <c r="E1834" i="1"/>
  <c r="B1830" i="1"/>
  <c r="C1830" i="1"/>
  <c r="D1830" i="1"/>
  <c r="E1830" i="1"/>
  <c r="E2480" i="1"/>
  <c r="D2480" i="1"/>
  <c r="C2480" i="1"/>
  <c r="B2480" i="1"/>
  <c r="E2380" i="1"/>
  <c r="D2380" i="1"/>
  <c r="C2380" i="1"/>
  <c r="B2380" i="1"/>
  <c r="E1723" i="1" l="1"/>
  <c r="D1723" i="1"/>
  <c r="C1723" i="1"/>
  <c r="B1723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6" i="1"/>
  <c r="E1015" i="1"/>
  <c r="E1014" i="1"/>
  <c r="E1013" i="1"/>
  <c r="E1012" i="1"/>
  <c r="E1011" i="1"/>
  <c r="E1010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6" i="1"/>
  <c r="D1015" i="1"/>
  <c r="D1014" i="1"/>
  <c r="D1013" i="1"/>
  <c r="D1012" i="1"/>
  <c r="D1011" i="1"/>
  <c r="D1010" i="1"/>
  <c r="D1009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D1276" i="1"/>
  <c r="D1017" i="1" l="1"/>
  <c r="E1194" i="1"/>
  <c r="D1194" i="1"/>
  <c r="C1194" i="1"/>
  <c r="B1194" i="1"/>
  <c r="F1017" i="1" l="1"/>
  <c r="F1290" i="1"/>
  <c r="F46" i="1" s="1"/>
  <c r="D752" i="1"/>
  <c r="C550" i="1"/>
  <c r="B550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B529" i="1"/>
  <c r="C528" i="1"/>
  <c r="B528" i="1"/>
  <c r="C527" i="1"/>
  <c r="B527" i="1"/>
  <c r="E550" i="1"/>
  <c r="D550" i="1"/>
  <c r="D542" i="1"/>
  <c r="E542" i="1"/>
  <c r="D543" i="1"/>
  <c r="E543" i="1"/>
  <c r="D544" i="1"/>
  <c r="E544" i="1"/>
  <c r="E545" i="1"/>
  <c r="D546" i="1"/>
  <c r="E546" i="1"/>
  <c r="D547" i="1"/>
  <c r="E547" i="1"/>
  <c r="D548" i="1"/>
  <c r="E548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E527" i="1"/>
  <c r="D527" i="1"/>
  <c r="D670" i="1"/>
  <c r="D545" i="1" s="1"/>
  <c r="C549" i="1" l="1"/>
  <c r="B549" i="1"/>
  <c r="C457" i="1"/>
  <c r="B457" i="1"/>
  <c r="C455" i="1"/>
  <c r="B455" i="1"/>
  <c r="C454" i="1"/>
  <c r="B454" i="1"/>
  <c r="C453" i="1"/>
  <c r="B453" i="1"/>
  <c r="C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E457" i="1"/>
  <c r="D457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E443" i="1"/>
  <c r="E444" i="1"/>
  <c r="E445" i="1"/>
  <c r="E446" i="1"/>
  <c r="E447" i="1"/>
  <c r="E448" i="1"/>
  <c r="E449" i="1"/>
  <c r="E450" i="1"/>
  <c r="E451" i="1"/>
  <c r="E452" i="1"/>
  <c r="E454" i="1"/>
  <c r="D455" i="1"/>
  <c r="E455" i="1"/>
  <c r="E434" i="1"/>
  <c r="D434" i="1"/>
  <c r="B452" i="1"/>
  <c r="C102" i="1"/>
  <c r="B133" i="1"/>
  <c r="B102" i="1" s="1"/>
  <c r="C100" i="1"/>
  <c r="B131" i="1"/>
  <c r="B100" i="1" s="1"/>
  <c r="C99" i="1"/>
  <c r="B130" i="1"/>
  <c r="B99" i="1" s="1"/>
  <c r="C98" i="1"/>
  <c r="B129" i="1"/>
  <c r="B98" i="1" s="1"/>
  <c r="C97" i="1"/>
  <c r="B128" i="1"/>
  <c r="B97" i="1" s="1"/>
  <c r="C96" i="1"/>
  <c r="B127" i="1"/>
  <c r="B96" i="1" s="1"/>
  <c r="C95" i="1"/>
  <c r="B126" i="1"/>
  <c r="B95" i="1" s="1"/>
  <c r="C94" i="1"/>
  <c r="B125" i="1"/>
  <c r="B94" i="1" s="1"/>
  <c r="C93" i="1"/>
  <c r="B124" i="1"/>
  <c r="B93" i="1" s="1"/>
  <c r="C92" i="1"/>
  <c r="B123" i="1"/>
  <c r="B92" i="1" s="1"/>
  <c r="C91" i="1"/>
  <c r="B122" i="1"/>
  <c r="B91" i="1" s="1"/>
  <c r="C90" i="1"/>
  <c r="B121" i="1"/>
  <c r="B90" i="1" s="1"/>
  <c r="C89" i="1"/>
  <c r="B120" i="1"/>
  <c r="B89" i="1" s="1"/>
  <c r="C88" i="1"/>
  <c r="B119" i="1"/>
  <c r="B88" i="1" s="1"/>
  <c r="C87" i="1"/>
  <c r="B118" i="1"/>
  <c r="B87" i="1" s="1"/>
  <c r="C86" i="1"/>
  <c r="B117" i="1"/>
  <c r="B86" i="1" s="1"/>
  <c r="C85" i="1"/>
  <c r="B116" i="1"/>
  <c r="B85" i="1" s="1"/>
  <c r="C84" i="1"/>
  <c r="B115" i="1"/>
  <c r="B84" i="1" s="1"/>
  <c r="C83" i="1"/>
  <c r="B114" i="1"/>
  <c r="B83" i="1" s="1"/>
  <c r="C82" i="1"/>
  <c r="B113" i="1"/>
  <c r="B82" i="1" s="1"/>
  <c r="C81" i="1"/>
  <c r="B112" i="1"/>
  <c r="B81" i="1" s="1"/>
  <c r="C80" i="1"/>
  <c r="B111" i="1"/>
  <c r="B80" i="1" s="1"/>
  <c r="C110" i="1"/>
  <c r="C79" i="1" s="1"/>
  <c r="B110" i="1"/>
  <c r="B79" i="1" s="1"/>
  <c r="D408" i="1"/>
  <c r="E102" i="1"/>
  <c r="D133" i="1"/>
  <c r="D102" i="1" s="1"/>
  <c r="D124" i="1"/>
  <c r="D93" i="1" s="1"/>
  <c r="E93" i="1"/>
  <c r="D125" i="1"/>
  <c r="D94" i="1" s="1"/>
  <c r="E94" i="1"/>
  <c r="D126" i="1"/>
  <c r="D95" i="1" s="1"/>
  <c r="E95" i="1"/>
  <c r="D127" i="1"/>
  <c r="D96" i="1" s="1"/>
  <c r="E96" i="1"/>
  <c r="D128" i="1"/>
  <c r="D97" i="1" s="1"/>
  <c r="E97" i="1"/>
  <c r="D129" i="1"/>
  <c r="D98" i="1" s="1"/>
  <c r="E98" i="1"/>
  <c r="D130" i="1"/>
  <c r="D99" i="1" s="1"/>
  <c r="E99" i="1"/>
  <c r="D131" i="1"/>
  <c r="D100" i="1" s="1"/>
  <c r="E100" i="1"/>
  <c r="D111" i="1"/>
  <c r="D80" i="1" s="1"/>
  <c r="E80" i="1"/>
  <c r="D112" i="1"/>
  <c r="D81" i="1" s="1"/>
  <c r="E81" i="1"/>
  <c r="D113" i="1"/>
  <c r="D82" i="1" s="1"/>
  <c r="E82" i="1"/>
  <c r="D114" i="1"/>
  <c r="D83" i="1" s="1"/>
  <c r="E83" i="1"/>
  <c r="D115" i="1"/>
  <c r="D84" i="1" s="1"/>
  <c r="E84" i="1"/>
  <c r="D116" i="1"/>
  <c r="D85" i="1" s="1"/>
  <c r="E85" i="1"/>
  <c r="D117" i="1"/>
  <c r="E86" i="1"/>
  <c r="D118" i="1"/>
  <c r="D87" i="1" s="1"/>
  <c r="E87" i="1"/>
  <c r="D119" i="1"/>
  <c r="D88" i="1" s="1"/>
  <c r="E88" i="1"/>
  <c r="D120" i="1"/>
  <c r="D89" i="1" s="1"/>
  <c r="E89" i="1"/>
  <c r="D121" i="1"/>
  <c r="D90" i="1" s="1"/>
  <c r="E90" i="1"/>
  <c r="D122" i="1"/>
  <c r="D91" i="1" s="1"/>
  <c r="E91" i="1"/>
  <c r="D123" i="1"/>
  <c r="D92" i="1" s="1"/>
  <c r="E92" i="1"/>
  <c r="E110" i="1"/>
  <c r="E79" i="1" s="1"/>
  <c r="D110" i="1"/>
  <c r="D79" i="1" s="1"/>
  <c r="E5801" i="1"/>
  <c r="D5801" i="1"/>
  <c r="C5801" i="1"/>
  <c r="B5801" i="1"/>
  <c r="E5763" i="1"/>
  <c r="E66" i="1" s="1"/>
  <c r="D5763" i="1"/>
  <c r="C5763" i="1"/>
  <c r="C66" i="1" s="1"/>
  <c r="B5763" i="1"/>
  <c r="B66" i="1" s="1"/>
  <c r="E5731" i="1"/>
  <c r="E65" i="1" s="1"/>
  <c r="D5731" i="1"/>
  <c r="D65" i="1" s="1"/>
  <c r="C5731" i="1"/>
  <c r="C65" i="1" s="1"/>
  <c r="B5731" i="1"/>
  <c r="B65" i="1" s="1"/>
  <c r="E5697" i="1"/>
  <c r="E64" i="1" s="1"/>
  <c r="D5697" i="1"/>
  <c r="D64" i="1" s="1"/>
  <c r="C5697" i="1"/>
  <c r="C64" i="1" s="1"/>
  <c r="B5697" i="1"/>
  <c r="B64" i="1" s="1"/>
  <c r="E5666" i="1"/>
  <c r="D5666" i="1"/>
  <c r="C5666" i="1"/>
  <c r="B5666" i="1"/>
  <c r="E5635" i="1"/>
  <c r="D5635" i="1"/>
  <c r="C5635" i="1"/>
  <c r="B5635" i="1"/>
  <c r="E5604" i="1"/>
  <c r="D5604" i="1"/>
  <c r="C5604" i="1"/>
  <c r="B5604" i="1"/>
  <c r="E5573" i="1"/>
  <c r="D5573" i="1"/>
  <c r="C5573" i="1"/>
  <c r="B5573" i="1"/>
  <c r="D5542" i="1"/>
  <c r="C5542" i="1"/>
  <c r="B5542" i="1"/>
  <c r="E5511" i="1"/>
  <c r="D5511" i="1"/>
  <c r="C5511" i="1"/>
  <c r="B5511" i="1"/>
  <c r="E5480" i="1"/>
  <c r="D5480" i="1"/>
  <c r="C5480" i="1"/>
  <c r="B5480" i="1"/>
  <c r="E5449" i="1"/>
  <c r="D5449" i="1"/>
  <c r="C5449" i="1"/>
  <c r="B5449" i="1"/>
  <c r="E5418" i="1"/>
  <c r="D5418" i="1"/>
  <c r="C5418" i="1"/>
  <c r="B5418" i="1"/>
  <c r="E5387" i="1"/>
  <c r="D5387" i="1"/>
  <c r="C5387" i="1"/>
  <c r="B5387" i="1"/>
  <c r="E5356" i="1"/>
  <c r="D5356" i="1"/>
  <c r="C5356" i="1"/>
  <c r="B5356" i="1"/>
  <c r="E5324" i="1"/>
  <c r="D5324" i="1"/>
  <c r="C5324" i="1"/>
  <c r="B5324" i="1"/>
  <c r="E5292" i="1"/>
  <c r="D5292" i="1"/>
  <c r="C5292" i="1"/>
  <c r="B5292" i="1"/>
  <c r="E5261" i="1"/>
  <c r="D5261" i="1"/>
  <c r="C5261" i="1"/>
  <c r="B5261" i="1"/>
  <c r="E5230" i="1"/>
  <c r="D5230" i="1"/>
  <c r="C5230" i="1"/>
  <c r="B5230" i="1"/>
  <c r="E5199" i="1"/>
  <c r="D5199" i="1"/>
  <c r="C5199" i="1"/>
  <c r="B5199" i="1"/>
  <c r="E5168" i="1"/>
  <c r="D5168" i="1"/>
  <c r="C5168" i="1"/>
  <c r="B5168" i="1"/>
  <c r="E5137" i="1"/>
  <c r="D5137" i="1"/>
  <c r="C5137" i="1"/>
  <c r="B5137" i="1"/>
  <c r="E5106" i="1"/>
  <c r="E62" i="1" s="1"/>
  <c r="D5106" i="1"/>
  <c r="D62" i="1" s="1"/>
  <c r="C5106" i="1"/>
  <c r="C62" i="1" s="1"/>
  <c r="B5106" i="1"/>
  <c r="B62" i="1" s="1"/>
  <c r="E5074" i="1"/>
  <c r="D5074" i="1"/>
  <c r="F5074" i="1" s="1"/>
  <c r="C5074" i="1"/>
  <c r="B5074" i="1"/>
  <c r="E5043" i="1"/>
  <c r="D5043" i="1"/>
  <c r="C5043" i="1"/>
  <c r="B5043" i="1"/>
  <c r="E5010" i="1"/>
  <c r="D5010" i="1"/>
  <c r="C5010" i="1"/>
  <c r="B5010" i="1"/>
  <c r="E4976" i="1"/>
  <c r="D4976" i="1"/>
  <c r="C4976" i="1"/>
  <c r="B4976" i="1"/>
  <c r="E4945" i="1"/>
  <c r="D4945" i="1"/>
  <c r="C4945" i="1"/>
  <c r="B4945" i="1"/>
  <c r="E4914" i="1"/>
  <c r="D4914" i="1"/>
  <c r="C4914" i="1"/>
  <c r="B4914" i="1"/>
  <c r="E4883" i="1"/>
  <c r="D4883" i="1"/>
  <c r="C4883" i="1"/>
  <c r="B4883" i="1"/>
  <c r="E4852" i="1"/>
  <c r="E61" i="1" s="1"/>
  <c r="D4852" i="1"/>
  <c r="D61" i="1" s="1"/>
  <c r="C4852" i="1"/>
  <c r="C61" i="1" s="1"/>
  <c r="B4852" i="1"/>
  <c r="B61" i="1" s="1"/>
  <c r="E4820" i="1"/>
  <c r="E63" i="1" s="1"/>
  <c r="D4820" i="1"/>
  <c r="C4820" i="1"/>
  <c r="C63" i="1" s="1"/>
  <c r="B4820" i="1"/>
  <c r="B63" i="1" s="1"/>
  <c r="E4786" i="1"/>
  <c r="D4786" i="1"/>
  <c r="C4786" i="1"/>
  <c r="B4786" i="1"/>
  <c r="E4752" i="1"/>
  <c r="D4752" i="1"/>
  <c r="C4752" i="1"/>
  <c r="B4752" i="1"/>
  <c r="E4719" i="1"/>
  <c r="D4719" i="1"/>
  <c r="C4719" i="1"/>
  <c r="B4719" i="1"/>
  <c r="E4688" i="1"/>
  <c r="E60" i="1" s="1"/>
  <c r="D4688" i="1"/>
  <c r="D60" i="1" s="1"/>
  <c r="C4688" i="1"/>
  <c r="C60" i="1" s="1"/>
  <c r="B4688" i="1"/>
  <c r="B60" i="1" s="1"/>
  <c r="E4657" i="1"/>
  <c r="E59" i="1" s="1"/>
  <c r="D4657" i="1"/>
  <c r="D59" i="1" s="1"/>
  <c r="C4657" i="1"/>
  <c r="C59" i="1" s="1"/>
  <c r="B4657" i="1"/>
  <c r="B59" i="1" s="1"/>
  <c r="E4624" i="1"/>
  <c r="D4624" i="1"/>
  <c r="C4624" i="1"/>
  <c r="B4624" i="1"/>
  <c r="E4592" i="1"/>
  <c r="D4592" i="1"/>
  <c r="C4592" i="1"/>
  <c r="B4592" i="1"/>
  <c r="E4561" i="1"/>
  <c r="D4561" i="1"/>
  <c r="C4561" i="1"/>
  <c r="B4561" i="1"/>
  <c r="E4530" i="1"/>
  <c r="D4530" i="1"/>
  <c r="C4530" i="1"/>
  <c r="B4530" i="1"/>
  <c r="E4499" i="1"/>
  <c r="D4499" i="1"/>
  <c r="C4499" i="1"/>
  <c r="B4499" i="1"/>
  <c r="E4468" i="1"/>
  <c r="D4468" i="1"/>
  <c r="C4468" i="1"/>
  <c r="B4468" i="1"/>
  <c r="E4437" i="1"/>
  <c r="D4437" i="1"/>
  <c r="C4437" i="1"/>
  <c r="B4437" i="1"/>
  <c r="E4406" i="1"/>
  <c r="E58" i="1" s="1"/>
  <c r="D4406" i="1"/>
  <c r="D58" i="1" s="1"/>
  <c r="C4406" i="1"/>
  <c r="C58" i="1" s="1"/>
  <c r="B4406" i="1"/>
  <c r="B58" i="1" s="1"/>
  <c r="E4375" i="1"/>
  <c r="D4375" i="1"/>
  <c r="C4375" i="1"/>
  <c r="B4375" i="1"/>
  <c r="E4341" i="1"/>
  <c r="C4341" i="1"/>
  <c r="B4341" i="1"/>
  <c r="E4309" i="1"/>
  <c r="E4275" i="1" s="1"/>
  <c r="E57" i="1" s="1"/>
  <c r="D4309" i="1"/>
  <c r="C4309" i="1"/>
  <c r="B4309" i="1"/>
  <c r="D4275" i="1"/>
  <c r="D57" i="1" s="1"/>
  <c r="C4275" i="1"/>
  <c r="C57" i="1" s="1"/>
  <c r="B4275" i="1"/>
  <c r="B57" i="1" s="1"/>
  <c r="E4244" i="1"/>
  <c r="D4244" i="1"/>
  <c r="C4244" i="1"/>
  <c r="B4244" i="1"/>
  <c r="E4213" i="1"/>
  <c r="D4213" i="1"/>
  <c r="C4213" i="1"/>
  <c r="B4213" i="1"/>
  <c r="E4182" i="1"/>
  <c r="D4182" i="1"/>
  <c r="C4182" i="1"/>
  <c r="B4182" i="1"/>
  <c r="E4151" i="1"/>
  <c r="D4151" i="1"/>
  <c r="C4151" i="1"/>
  <c r="B4151" i="1"/>
  <c r="E4120" i="1"/>
  <c r="D4120" i="1"/>
  <c r="C4120" i="1"/>
  <c r="B4120" i="1"/>
  <c r="E4089" i="1"/>
  <c r="D4089" i="1"/>
  <c r="C4089" i="1"/>
  <c r="B4089" i="1"/>
  <c r="E3993" i="1"/>
  <c r="E55" i="1" s="1"/>
  <c r="D3993" i="1"/>
  <c r="D55" i="1" s="1"/>
  <c r="C3993" i="1"/>
  <c r="C55" i="1" s="1"/>
  <c r="B3993" i="1"/>
  <c r="B55" i="1" s="1"/>
  <c r="E3956" i="1"/>
  <c r="D3956" i="1"/>
  <c r="C3956" i="1"/>
  <c r="B3956" i="1"/>
  <c r="E3921" i="1"/>
  <c r="D3921" i="1"/>
  <c r="C3921" i="1"/>
  <c r="B3921" i="1"/>
  <c r="E3880" i="1"/>
  <c r="D3880" i="1"/>
  <c r="C3880" i="1"/>
  <c r="B3880" i="1"/>
  <c r="E3844" i="1"/>
  <c r="D3844" i="1"/>
  <c r="C3844" i="1"/>
  <c r="B3844" i="1"/>
  <c r="E3807" i="1"/>
  <c r="D3807" i="1"/>
  <c r="C3807" i="1"/>
  <c r="B3807" i="1"/>
  <c r="E3772" i="1"/>
  <c r="D3772" i="1"/>
  <c r="C3772" i="1"/>
  <c r="B3772" i="1"/>
  <c r="E3738" i="1"/>
  <c r="D3738" i="1"/>
  <c r="C3738" i="1"/>
  <c r="B3738" i="1"/>
  <c r="E3704" i="1"/>
  <c r="E54" i="1" s="1"/>
  <c r="D3704" i="1"/>
  <c r="D54" i="1" s="1"/>
  <c r="C3704" i="1"/>
  <c r="C54" i="1" s="1"/>
  <c r="B3704" i="1"/>
  <c r="B54" i="1" s="1"/>
  <c r="E3673" i="1"/>
  <c r="D3673" i="1"/>
  <c r="C3673" i="1"/>
  <c r="B3673" i="1"/>
  <c r="E3611" i="1"/>
  <c r="D3611" i="1"/>
  <c r="C3611" i="1"/>
  <c r="B3611" i="1"/>
  <c r="E3580" i="1"/>
  <c r="D3580" i="1"/>
  <c r="C3580" i="1"/>
  <c r="B3580" i="1"/>
  <c r="E3549" i="1"/>
  <c r="D3549" i="1"/>
  <c r="C3549" i="1"/>
  <c r="B3549" i="1"/>
  <c r="E3518" i="1"/>
  <c r="D3518" i="1"/>
  <c r="C3518" i="1"/>
  <c r="B3518" i="1"/>
  <c r="E3486" i="1"/>
  <c r="E53" i="1" s="1"/>
  <c r="D3486" i="1"/>
  <c r="D53" i="1" s="1"/>
  <c r="C3486" i="1"/>
  <c r="C53" i="1" s="1"/>
  <c r="B3486" i="1"/>
  <c r="B53" i="1" s="1"/>
  <c r="E3421" i="1"/>
  <c r="E51" i="1" s="1"/>
  <c r="D3421" i="1"/>
  <c r="D51" i="1" s="1"/>
  <c r="C3421" i="1"/>
  <c r="C51" i="1" s="1"/>
  <c r="B3421" i="1"/>
  <c r="B51" i="1" s="1"/>
  <c r="E3385" i="1"/>
  <c r="D3385" i="1"/>
  <c r="C3385" i="1"/>
  <c r="B3385" i="1"/>
  <c r="E3351" i="1"/>
  <c r="D3351" i="1"/>
  <c r="C3351" i="1"/>
  <c r="B3351" i="1"/>
  <c r="E3320" i="1"/>
  <c r="D3320" i="1"/>
  <c r="C3320" i="1"/>
  <c r="B3320" i="1"/>
  <c r="E3289" i="1"/>
  <c r="D3289" i="1"/>
  <c r="C3289" i="1"/>
  <c r="B3289" i="1"/>
  <c r="E3258" i="1"/>
  <c r="D3258" i="1"/>
  <c r="C3258" i="1"/>
  <c r="B3258" i="1"/>
  <c r="E3227" i="1"/>
  <c r="D3227" i="1"/>
  <c r="C3227" i="1"/>
  <c r="B3227" i="1"/>
  <c r="E3194" i="1"/>
  <c r="D3194" i="1"/>
  <c r="C3194" i="1"/>
  <c r="B3194" i="1"/>
  <c r="E3160" i="1"/>
  <c r="D3160" i="1"/>
  <c r="C3160" i="1"/>
  <c r="B3160" i="1"/>
  <c r="E3128" i="1"/>
  <c r="D3128" i="1"/>
  <c r="C3128" i="1"/>
  <c r="B3128" i="1"/>
  <c r="E3095" i="1"/>
  <c r="D3095" i="1"/>
  <c r="C3095" i="1"/>
  <c r="B3095" i="1"/>
  <c r="E3062" i="1"/>
  <c r="D3062" i="1"/>
  <c r="C3062" i="1"/>
  <c r="B3062" i="1"/>
  <c r="E3028" i="1"/>
  <c r="D3028" i="1"/>
  <c r="C3028" i="1"/>
  <c r="B3028" i="1"/>
  <c r="E2994" i="1"/>
  <c r="D2994" i="1"/>
  <c r="C2994" i="1"/>
  <c r="B2994" i="1"/>
  <c r="E2963" i="1"/>
  <c r="D2963" i="1"/>
  <c r="C2963" i="1"/>
  <c r="B2963" i="1"/>
  <c r="E2931" i="1"/>
  <c r="D2931" i="1"/>
  <c r="C2931" i="1"/>
  <c r="B2931" i="1"/>
  <c r="E2899" i="1"/>
  <c r="D2899" i="1"/>
  <c r="C2899" i="1"/>
  <c r="B2899" i="1"/>
  <c r="E2868" i="1"/>
  <c r="D2868" i="1"/>
  <c r="C2868" i="1"/>
  <c r="B2868" i="1"/>
  <c r="E2837" i="1"/>
  <c r="D2837" i="1"/>
  <c r="C2837" i="1"/>
  <c r="B2837" i="1"/>
  <c r="E2803" i="1"/>
  <c r="D2803" i="1"/>
  <c r="C2803" i="1"/>
  <c r="B2803" i="1"/>
  <c r="E2741" i="1"/>
  <c r="D2741" i="1"/>
  <c r="C2741" i="1"/>
  <c r="B2741" i="1"/>
  <c r="E2708" i="1"/>
  <c r="D2708" i="1"/>
  <c r="C2708" i="1"/>
  <c r="B2708" i="1"/>
  <c r="E2676" i="1"/>
  <c r="D2676" i="1"/>
  <c r="C2676" i="1"/>
  <c r="B2676" i="1"/>
  <c r="E2641" i="1"/>
  <c r="D2641" i="1"/>
  <c r="C2641" i="1"/>
  <c r="B2641" i="1"/>
  <c r="E2546" i="1"/>
  <c r="E50" i="1" s="1"/>
  <c r="D2546" i="1"/>
  <c r="D50" i="1" s="1"/>
  <c r="C2546" i="1"/>
  <c r="C50" i="1" s="1"/>
  <c r="B2546" i="1"/>
  <c r="B50" i="1" s="1"/>
  <c r="E2448" i="1"/>
  <c r="D2448" i="1"/>
  <c r="C2448" i="1"/>
  <c r="B2448" i="1"/>
  <c r="E2414" i="1"/>
  <c r="D2414" i="1"/>
  <c r="C2414" i="1"/>
  <c r="B2414" i="1"/>
  <c r="E2348" i="1"/>
  <c r="D2348" i="1"/>
  <c r="C2348" i="1"/>
  <c r="B2348" i="1"/>
  <c r="E2315" i="1"/>
  <c r="D2315" i="1"/>
  <c r="C2315" i="1"/>
  <c r="B2315" i="1"/>
  <c r="E2283" i="1"/>
  <c r="D2283" i="1"/>
  <c r="C2283" i="1"/>
  <c r="B2283" i="1"/>
  <c r="E2251" i="1"/>
  <c r="D2251" i="1"/>
  <c r="C2251" i="1"/>
  <c r="B2251" i="1"/>
  <c r="D2220" i="1"/>
  <c r="C2220" i="1"/>
  <c r="B2220" i="1"/>
  <c r="E2189" i="1"/>
  <c r="D2189" i="1"/>
  <c r="C2189" i="1"/>
  <c r="B2189" i="1"/>
  <c r="D2157" i="1"/>
  <c r="C2157" i="1"/>
  <c r="B2157" i="1"/>
  <c r="E2122" i="1"/>
  <c r="D2122" i="1"/>
  <c r="C2122" i="1"/>
  <c r="B2122" i="1"/>
  <c r="E2090" i="1"/>
  <c r="D2090" i="1"/>
  <c r="C2090" i="1"/>
  <c r="B2090" i="1"/>
  <c r="E2056" i="1"/>
  <c r="D2056" i="1"/>
  <c r="C2056" i="1"/>
  <c r="B2056" i="1"/>
  <c r="E2018" i="1"/>
  <c r="D2018" i="1"/>
  <c r="C2018" i="1"/>
  <c r="B2018" i="1"/>
  <c r="E1986" i="1"/>
  <c r="D1986" i="1"/>
  <c r="C1986" i="1"/>
  <c r="B1986" i="1"/>
  <c r="E1955" i="1"/>
  <c r="D1955" i="1"/>
  <c r="C1955" i="1"/>
  <c r="B1955" i="1"/>
  <c r="E1924" i="1"/>
  <c r="D1924" i="1"/>
  <c r="C1924" i="1"/>
  <c r="B1924" i="1"/>
  <c r="E1889" i="1"/>
  <c r="D1889" i="1"/>
  <c r="C1889" i="1"/>
  <c r="B1889" i="1"/>
  <c r="E1819" i="1"/>
  <c r="D1819" i="1"/>
  <c r="C1819" i="1"/>
  <c r="B1819" i="1"/>
  <c r="E1788" i="1"/>
  <c r="D1788" i="1"/>
  <c r="C1788" i="1"/>
  <c r="B1788" i="1"/>
  <c r="E1757" i="1"/>
  <c r="D1757" i="1"/>
  <c r="C1757" i="1"/>
  <c r="B1757" i="1"/>
  <c r="E1691" i="1"/>
  <c r="D1691" i="1"/>
  <c r="C1691" i="1"/>
  <c r="B1691" i="1"/>
  <c r="E1655" i="1"/>
  <c r="D1655" i="1"/>
  <c r="C1655" i="1"/>
  <c r="B1655" i="1"/>
  <c r="E1618" i="1"/>
  <c r="D1618" i="1"/>
  <c r="C1618" i="1"/>
  <c r="B1618" i="1"/>
  <c r="E1584" i="1"/>
  <c r="D1584" i="1"/>
  <c r="C1584" i="1"/>
  <c r="B1584" i="1"/>
  <c r="E1550" i="1"/>
  <c r="D1550" i="1"/>
  <c r="C1550" i="1"/>
  <c r="B1550" i="1"/>
  <c r="E1517" i="1"/>
  <c r="D1517" i="1"/>
  <c r="C1517" i="1"/>
  <c r="B1517" i="1"/>
  <c r="E1486" i="1"/>
  <c r="D1486" i="1"/>
  <c r="C1486" i="1"/>
  <c r="B1486" i="1"/>
  <c r="E1453" i="1"/>
  <c r="D1453" i="1"/>
  <c r="C1453" i="1"/>
  <c r="B1453" i="1"/>
  <c r="D1420" i="1"/>
  <c r="C1420" i="1"/>
  <c r="B1420" i="1"/>
  <c r="E1387" i="1"/>
  <c r="D1387" i="1"/>
  <c r="C1387" i="1"/>
  <c r="B1387" i="1"/>
  <c r="E1352" i="1"/>
  <c r="E47" i="1" s="1"/>
  <c r="D1352" i="1"/>
  <c r="C1352" i="1"/>
  <c r="C47" i="1" s="1"/>
  <c r="B1352" i="1"/>
  <c r="B47" i="1" s="1"/>
  <c r="C1321" i="1"/>
  <c r="B1321" i="1"/>
  <c r="E1290" i="1"/>
  <c r="D1290" i="1"/>
  <c r="C1290" i="1"/>
  <c r="B1290" i="1"/>
  <c r="E1259" i="1"/>
  <c r="D1259" i="1"/>
  <c r="C1259" i="1"/>
  <c r="B1259" i="1"/>
  <c r="E1227" i="1"/>
  <c r="D1227" i="1"/>
  <c r="C1227" i="1"/>
  <c r="B1227" i="1"/>
  <c r="E1163" i="1"/>
  <c r="D1163" i="1"/>
  <c r="C1163" i="1"/>
  <c r="B1163" i="1"/>
  <c r="E1130" i="1"/>
  <c r="D1130" i="1"/>
  <c r="C1130" i="1"/>
  <c r="B1130" i="1"/>
  <c r="E1097" i="1"/>
  <c r="D1097" i="1"/>
  <c r="C1097" i="1"/>
  <c r="B1097" i="1"/>
  <c r="E1064" i="1"/>
  <c r="D1064" i="1"/>
  <c r="C1064" i="1"/>
  <c r="B1064" i="1"/>
  <c r="E1031" i="1"/>
  <c r="E46" i="1" s="1"/>
  <c r="D1031" i="1"/>
  <c r="D46" i="1" s="1"/>
  <c r="C1031" i="1"/>
  <c r="C46" i="1" s="1"/>
  <c r="B1031" i="1"/>
  <c r="B46" i="1" s="1"/>
  <c r="E999" i="1"/>
  <c r="D999" i="1"/>
  <c r="C999" i="1"/>
  <c r="B999" i="1"/>
  <c r="E935" i="1"/>
  <c r="D935" i="1"/>
  <c r="C935" i="1"/>
  <c r="B935" i="1"/>
  <c r="E901" i="1"/>
  <c r="D901" i="1"/>
  <c r="C901" i="1"/>
  <c r="B901" i="1"/>
  <c r="E868" i="1"/>
  <c r="D868" i="1"/>
  <c r="C868" i="1"/>
  <c r="B868" i="1"/>
  <c r="E835" i="1"/>
  <c r="D835" i="1"/>
  <c r="C835" i="1"/>
  <c r="B835" i="1"/>
  <c r="E800" i="1"/>
  <c r="D800" i="1"/>
  <c r="C800" i="1"/>
  <c r="B800" i="1"/>
  <c r="E767" i="1"/>
  <c r="E45" i="1" s="1"/>
  <c r="D767" i="1"/>
  <c r="D45" i="1" s="1"/>
  <c r="C767" i="1"/>
  <c r="C45" i="1" s="1"/>
  <c r="B767" i="1"/>
  <c r="B45" i="1" s="1"/>
  <c r="C736" i="1"/>
  <c r="B736" i="1"/>
  <c r="E705" i="1"/>
  <c r="D705" i="1"/>
  <c r="C705" i="1"/>
  <c r="B705" i="1"/>
  <c r="E674" i="1"/>
  <c r="D674" i="1"/>
  <c r="C674" i="1"/>
  <c r="B674" i="1"/>
  <c r="E642" i="1"/>
  <c r="D642" i="1"/>
  <c r="C642" i="1"/>
  <c r="B642" i="1"/>
  <c r="E611" i="1"/>
  <c r="D611" i="1"/>
  <c r="C611" i="1"/>
  <c r="B611" i="1"/>
  <c r="E580" i="1"/>
  <c r="E44" i="1" s="1"/>
  <c r="D580" i="1"/>
  <c r="D44" i="1" s="1"/>
  <c r="C580" i="1"/>
  <c r="C44" i="1" s="1"/>
  <c r="B580" i="1"/>
  <c r="B44" i="1" s="1"/>
  <c r="E549" i="1"/>
  <c r="D549" i="1"/>
  <c r="E518" i="1"/>
  <c r="D518" i="1"/>
  <c r="C518" i="1"/>
  <c r="E487" i="1"/>
  <c r="D487" i="1"/>
  <c r="C487" i="1"/>
  <c r="B487" i="1"/>
  <c r="E423" i="1"/>
  <c r="C423" i="1"/>
  <c r="B423" i="1"/>
  <c r="E391" i="1"/>
  <c r="D391" i="1"/>
  <c r="C391" i="1"/>
  <c r="B391" i="1"/>
  <c r="E360" i="1"/>
  <c r="D360" i="1"/>
  <c r="C360" i="1"/>
  <c r="B360" i="1"/>
  <c r="E326" i="1"/>
  <c r="D326" i="1"/>
  <c r="C326" i="1"/>
  <c r="B326" i="1"/>
  <c r="E292" i="1"/>
  <c r="D292" i="1"/>
  <c r="C292" i="1"/>
  <c r="B292" i="1"/>
  <c r="E258" i="1"/>
  <c r="D258" i="1"/>
  <c r="C258" i="1"/>
  <c r="B258" i="1"/>
  <c r="E227" i="1"/>
  <c r="D227" i="1"/>
  <c r="C227" i="1"/>
  <c r="B227" i="1"/>
  <c r="E196" i="1"/>
  <c r="D196" i="1"/>
  <c r="C196" i="1"/>
  <c r="B196" i="1"/>
  <c r="E163" i="1"/>
  <c r="E132" i="1" s="1"/>
  <c r="D163" i="1"/>
  <c r="C163" i="1"/>
  <c r="B163" i="1"/>
  <c r="B4005" i="1"/>
  <c r="C4005" i="1"/>
  <c r="D4005" i="1"/>
  <c r="B4006" i="1"/>
  <c r="C4006" i="1"/>
  <c r="D4006" i="1"/>
  <c r="B4007" i="1"/>
  <c r="C4007" i="1"/>
  <c r="D4007" i="1"/>
  <c r="B4008" i="1"/>
  <c r="C4008" i="1"/>
  <c r="D4008" i="1"/>
  <c r="B4009" i="1"/>
  <c r="C4009" i="1"/>
  <c r="D4009" i="1"/>
  <c r="B4010" i="1"/>
  <c r="C4010" i="1"/>
  <c r="D4010" i="1"/>
  <c r="B4011" i="1"/>
  <c r="C4011" i="1"/>
  <c r="D4011" i="1"/>
  <c r="B4012" i="1"/>
  <c r="C4012" i="1"/>
  <c r="D4012" i="1"/>
  <c r="B4013" i="1"/>
  <c r="C4013" i="1"/>
  <c r="D4013" i="1"/>
  <c r="B4014" i="1"/>
  <c r="C4014" i="1"/>
  <c r="D4014" i="1"/>
  <c r="B4015" i="1"/>
  <c r="C4015" i="1"/>
  <c r="D4015" i="1"/>
  <c r="B4016" i="1"/>
  <c r="C4016" i="1"/>
  <c r="D4016" i="1"/>
  <c r="B4017" i="1"/>
  <c r="C4017" i="1"/>
  <c r="D4017" i="1"/>
  <c r="B4018" i="1"/>
  <c r="C4018" i="1"/>
  <c r="D4018" i="1"/>
  <c r="B4019" i="1"/>
  <c r="C4019" i="1"/>
  <c r="D4019" i="1"/>
  <c r="B4020" i="1"/>
  <c r="C4020" i="1"/>
  <c r="D4020" i="1"/>
  <c r="B4021" i="1"/>
  <c r="C4021" i="1"/>
  <c r="D4021" i="1"/>
  <c r="B4022" i="1"/>
  <c r="C4022" i="1"/>
  <c r="D4022" i="1"/>
  <c r="B4023" i="1"/>
  <c r="C4023" i="1"/>
  <c r="D4023" i="1"/>
  <c r="B4024" i="1"/>
  <c r="C4024" i="1"/>
  <c r="D4024" i="1"/>
  <c r="B4025" i="1"/>
  <c r="C4025" i="1"/>
  <c r="D4025" i="1"/>
  <c r="B4026" i="1"/>
  <c r="C4026" i="1"/>
  <c r="D4026" i="1"/>
  <c r="B2750" i="1"/>
  <c r="B2493" i="1" s="1"/>
  <c r="C2750" i="1"/>
  <c r="C2493" i="1" s="1"/>
  <c r="D2750" i="1"/>
  <c r="D2493" i="1" s="1"/>
  <c r="E2750" i="1"/>
  <c r="E2493" i="1" s="1"/>
  <c r="B2751" i="1"/>
  <c r="B2494" i="1" s="1"/>
  <c r="C2751" i="1"/>
  <c r="C2494" i="1" s="1"/>
  <c r="D2751" i="1"/>
  <c r="D2494" i="1" s="1"/>
  <c r="E2751" i="1"/>
  <c r="E2494" i="1" s="1"/>
  <c r="B2752" i="1"/>
  <c r="B2495" i="1" s="1"/>
  <c r="C2752" i="1"/>
  <c r="C2495" i="1" s="1"/>
  <c r="D2752" i="1"/>
  <c r="D2495" i="1" s="1"/>
  <c r="E2752" i="1"/>
  <c r="E2495" i="1" s="1"/>
  <c r="B2753" i="1"/>
  <c r="B2496" i="1" s="1"/>
  <c r="C2753" i="1"/>
  <c r="C2496" i="1" s="1"/>
  <c r="D2753" i="1"/>
  <c r="D2496" i="1" s="1"/>
  <c r="E2496" i="1"/>
  <c r="B2754" i="1"/>
  <c r="B2497" i="1" s="1"/>
  <c r="C2754" i="1"/>
  <c r="C2497" i="1" s="1"/>
  <c r="D2754" i="1"/>
  <c r="D2497" i="1" s="1"/>
  <c r="E2754" i="1"/>
  <c r="E2497" i="1" s="1"/>
  <c r="B2755" i="1"/>
  <c r="B2498" i="1" s="1"/>
  <c r="C2755" i="1"/>
  <c r="C2498" i="1" s="1"/>
  <c r="D2755" i="1"/>
  <c r="D2498" i="1" s="1"/>
  <c r="E2755" i="1"/>
  <c r="E2498" i="1" s="1"/>
  <c r="B2756" i="1"/>
  <c r="B2499" i="1" s="1"/>
  <c r="C2756" i="1"/>
  <c r="C2499" i="1" s="1"/>
  <c r="D2756" i="1"/>
  <c r="D2499" i="1" s="1"/>
  <c r="E2756" i="1"/>
  <c r="E2499" i="1" s="1"/>
  <c r="B2757" i="1"/>
  <c r="B2500" i="1" s="1"/>
  <c r="C2757" i="1"/>
  <c r="C2500" i="1" s="1"/>
  <c r="D2757" i="1"/>
  <c r="D2500" i="1" s="1"/>
  <c r="E2757" i="1"/>
  <c r="E2500" i="1" s="1"/>
  <c r="B2758" i="1"/>
  <c r="B2501" i="1" s="1"/>
  <c r="C2758" i="1"/>
  <c r="C2501" i="1" s="1"/>
  <c r="D2758" i="1"/>
  <c r="D2501" i="1" s="1"/>
  <c r="E2758" i="1"/>
  <c r="E2501" i="1" s="1"/>
  <c r="B2759" i="1"/>
  <c r="B2502" i="1" s="1"/>
  <c r="C2759" i="1"/>
  <c r="C2502" i="1" s="1"/>
  <c r="D2759" i="1"/>
  <c r="D2502" i="1" s="1"/>
  <c r="E2759" i="1"/>
  <c r="E2502" i="1" s="1"/>
  <c r="B2760" i="1"/>
  <c r="B2503" i="1" s="1"/>
  <c r="C2760" i="1"/>
  <c r="C2503" i="1" s="1"/>
  <c r="D2760" i="1"/>
  <c r="D2503" i="1" s="1"/>
  <c r="E2760" i="1"/>
  <c r="E2503" i="1" s="1"/>
  <c r="B2761" i="1"/>
  <c r="B2504" i="1" s="1"/>
  <c r="C2761" i="1"/>
  <c r="C2504" i="1" s="1"/>
  <c r="D2761" i="1"/>
  <c r="D2504" i="1" s="1"/>
  <c r="E2761" i="1"/>
  <c r="E2504" i="1" s="1"/>
  <c r="B2762" i="1"/>
  <c r="B2505" i="1" s="1"/>
  <c r="C2762" i="1"/>
  <c r="C2505" i="1" s="1"/>
  <c r="D2762" i="1"/>
  <c r="D2505" i="1" s="1"/>
  <c r="E2762" i="1"/>
  <c r="E2505" i="1" s="1"/>
  <c r="B2763" i="1"/>
  <c r="B2506" i="1" s="1"/>
  <c r="C2763" i="1"/>
  <c r="C2506" i="1" s="1"/>
  <c r="D2763" i="1"/>
  <c r="D2506" i="1" s="1"/>
  <c r="E2763" i="1"/>
  <c r="E2506" i="1" s="1"/>
  <c r="B2764" i="1"/>
  <c r="B2507" i="1" s="1"/>
  <c r="C2764" i="1"/>
  <c r="C2507" i="1" s="1"/>
  <c r="D2764" i="1"/>
  <c r="D2507" i="1" s="1"/>
  <c r="E2764" i="1"/>
  <c r="E2507" i="1" s="1"/>
  <c r="B2765" i="1"/>
  <c r="B2508" i="1" s="1"/>
  <c r="C2765" i="1"/>
  <c r="C2508" i="1" s="1"/>
  <c r="D2765" i="1"/>
  <c r="D2508" i="1" s="1"/>
  <c r="E2765" i="1"/>
  <c r="E2508" i="1" s="1"/>
  <c r="B2766" i="1"/>
  <c r="B2509" i="1" s="1"/>
  <c r="C2766" i="1"/>
  <c r="C2509" i="1" s="1"/>
  <c r="D2766" i="1"/>
  <c r="D2509" i="1" s="1"/>
  <c r="E2766" i="1"/>
  <c r="E2509" i="1" s="1"/>
  <c r="B2767" i="1"/>
  <c r="B2510" i="1" s="1"/>
  <c r="C2767" i="1"/>
  <c r="C2510" i="1" s="1"/>
  <c r="D2767" i="1"/>
  <c r="D2510" i="1" s="1"/>
  <c r="E2767" i="1"/>
  <c r="E2510" i="1" s="1"/>
  <c r="B2768" i="1"/>
  <c r="B2511" i="1" s="1"/>
  <c r="C2768" i="1"/>
  <c r="C2511" i="1" s="1"/>
  <c r="D2768" i="1"/>
  <c r="D2511" i="1" s="1"/>
  <c r="E2768" i="1"/>
  <c r="E2511" i="1" s="1"/>
  <c r="B2769" i="1"/>
  <c r="B2512" i="1" s="1"/>
  <c r="C2769" i="1"/>
  <c r="C2512" i="1" s="1"/>
  <c r="D2769" i="1"/>
  <c r="D2512" i="1" s="1"/>
  <c r="E2769" i="1"/>
  <c r="E2512" i="1" s="1"/>
  <c r="B2770" i="1"/>
  <c r="B2513" i="1" s="1"/>
  <c r="C2770" i="1"/>
  <c r="C2513" i="1" s="1"/>
  <c r="D2770" i="1"/>
  <c r="D2513" i="1" s="1"/>
  <c r="E2770" i="1"/>
  <c r="E2513" i="1" s="1"/>
  <c r="B2771" i="1"/>
  <c r="B2514" i="1" s="1"/>
  <c r="C2771" i="1"/>
  <c r="C2514" i="1" s="1"/>
  <c r="D2771" i="1"/>
  <c r="D2514" i="1" s="1"/>
  <c r="E2771" i="1"/>
  <c r="E2514" i="1" s="1"/>
  <c r="D47" i="1" l="1"/>
  <c r="D1321" i="1"/>
  <c r="F1321" i="1" s="1"/>
  <c r="D63" i="1"/>
  <c r="F4820" i="1"/>
  <c r="F5666" i="1"/>
  <c r="F5106" i="1" s="1"/>
  <c r="F62" i="1" s="1"/>
  <c r="D66" i="1"/>
  <c r="F5763" i="1"/>
  <c r="E4058" i="1"/>
  <c r="E56" i="1" s="1"/>
  <c r="E456" i="1"/>
  <c r="E43" i="1" s="1"/>
  <c r="D456" i="1"/>
  <c r="D43" i="1" s="1"/>
  <c r="D86" i="1"/>
  <c r="D101" i="1" s="1"/>
  <c r="D42" i="1" s="1"/>
  <c r="D132" i="1"/>
  <c r="D423" i="1"/>
  <c r="C456" i="1"/>
  <c r="C43" i="1" s="1"/>
  <c r="D1852" i="1"/>
  <c r="D48" i="1" s="1"/>
  <c r="B1852" i="1"/>
  <c r="B48" i="1" s="1"/>
  <c r="B2772" i="1"/>
  <c r="B4027" i="1"/>
  <c r="D2772" i="1"/>
  <c r="B2515" i="1"/>
  <c r="B49" i="1" s="1"/>
  <c r="D2515" i="1"/>
  <c r="D49" i="1" s="1"/>
  <c r="C1852" i="1"/>
  <c r="C48" i="1" s="1"/>
  <c r="D4027" i="1"/>
  <c r="E1852" i="1"/>
  <c r="E48" i="1" s="1"/>
  <c r="E2772" i="1"/>
  <c r="B1291" i="1"/>
  <c r="B1032" i="1" s="1"/>
  <c r="B132" i="1"/>
  <c r="C2772" i="1"/>
  <c r="C4027" i="1"/>
  <c r="D1291" i="1"/>
  <c r="C2515" i="1"/>
  <c r="C49" i="1" s="1"/>
  <c r="E2515" i="1"/>
  <c r="E49" i="1" s="1"/>
  <c r="B456" i="1"/>
  <c r="B43" i="1" s="1"/>
  <c r="B101" i="1"/>
  <c r="B42" i="1" s="1"/>
  <c r="C101" i="1"/>
  <c r="C42" i="1" s="1"/>
  <c r="E101" i="1"/>
  <c r="E42" i="1" s="1"/>
  <c r="D1032" i="1" l="1"/>
  <c r="F1032" i="1"/>
</calcChain>
</file>

<file path=xl/sharedStrings.xml><?xml version="1.0" encoding="utf-8"?>
<sst xmlns="http://schemas.openxmlformats.org/spreadsheetml/2006/main" count="12419" uniqueCount="871">
  <si>
    <t>جدول (387)</t>
  </si>
  <si>
    <t>Table (387)</t>
  </si>
  <si>
    <t>القيمة : بالمليون دولار امريكي</t>
  </si>
  <si>
    <t>Country</t>
  </si>
  <si>
    <t>الصادرات الكلية</t>
  </si>
  <si>
    <t>الصادرات الزراعية</t>
  </si>
  <si>
    <t>الصادرات الغذائية</t>
  </si>
  <si>
    <t>الدولة</t>
  </si>
  <si>
    <t>TOTAL</t>
  </si>
  <si>
    <t>AGRIC.</t>
  </si>
  <si>
    <t>FOOD</t>
  </si>
  <si>
    <t xml:space="preserve"> EXPORTS</t>
  </si>
  <si>
    <t>EXPORTS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</si>
  <si>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</si>
  <si>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</si>
  <si>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</si>
  <si>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</si>
  <si>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</si>
  <si>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</si>
  <si>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</si>
  <si>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</si>
  <si>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</si>
  <si>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</si>
  <si>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</si>
  <si>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</si>
  <si>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</si>
  <si>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</si>
  <si>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</si>
  <si>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</si>
  <si>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</si>
  <si>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</si>
  <si>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</si>
  <si>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</si>
  <si>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</si>
  <si>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</si>
  <si>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</si>
  <si>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Mauritania</t>
  </si>
  <si>
    <t>اليمن</t>
  </si>
  <si>
    <t>Yemen</t>
  </si>
  <si>
    <t xml:space="preserve">الصادرات الزراعية تشمل السلع الزراعية الخام والنصف مصنعة والالات الزراعية والمبيدات والمطهرات </t>
  </si>
  <si>
    <t>جدول (388)</t>
  </si>
  <si>
    <t>أهم السلع الزراعية المصدرة</t>
  </si>
  <si>
    <t>Table (388)</t>
  </si>
  <si>
    <t>القيمة : بالمليون دولار امريكي   الكمية  : ألف طن</t>
  </si>
  <si>
    <t>السلعة</t>
  </si>
  <si>
    <t>ITEM</t>
  </si>
  <si>
    <t>كمية</t>
  </si>
  <si>
    <t>قيمة</t>
  </si>
  <si>
    <t>Q.</t>
  </si>
  <si>
    <t>V.</t>
  </si>
  <si>
    <t>الحبوب والدقيق</t>
  </si>
  <si>
    <t>CEREALS AND FLOUR</t>
  </si>
  <si>
    <t>الدرانات والجذور</t>
  </si>
  <si>
    <t>Tubers and Roots</t>
  </si>
  <si>
    <t>سكر خام</t>
  </si>
  <si>
    <t>RAW SUGAR</t>
  </si>
  <si>
    <t>بقوليات</t>
  </si>
  <si>
    <t>PULSES</t>
  </si>
  <si>
    <t>بذور زيتية</t>
  </si>
  <si>
    <t>OIL SEEDS</t>
  </si>
  <si>
    <t>زيوت نباتية</t>
  </si>
  <si>
    <t>VEGETABLE OILS</t>
  </si>
  <si>
    <t>خضر طازجه ومجففه</t>
  </si>
  <si>
    <t>FRESH AND DRIED VEGETABLES</t>
  </si>
  <si>
    <t>فاكهة طازجة ومجففة</t>
  </si>
  <si>
    <t>FRESH AND DRIED FRUITS</t>
  </si>
  <si>
    <t>التمور</t>
  </si>
  <si>
    <t xml:space="preserve">DATES  </t>
  </si>
  <si>
    <t>ابقار حية (1)</t>
  </si>
  <si>
    <t>ضأن وماعز حية (1)</t>
  </si>
  <si>
    <t>GOAT AND SHEEP (LIFE)(1)</t>
  </si>
  <si>
    <t>لحوم حمراء</t>
  </si>
  <si>
    <t>RED MEAT</t>
  </si>
  <si>
    <t>لحوم دواجن</t>
  </si>
  <si>
    <t>POULTRY MEAT</t>
  </si>
  <si>
    <t>الالبان ومنتجاتها (2)</t>
  </si>
  <si>
    <t>MILK PRODUCTS(2)</t>
  </si>
  <si>
    <t>البيض  (3)</t>
  </si>
  <si>
    <t>EGGS(3)</t>
  </si>
  <si>
    <t>الاسماك</t>
  </si>
  <si>
    <t>FISH</t>
  </si>
  <si>
    <t>العسل الطبيعي</t>
  </si>
  <si>
    <t xml:space="preserve">NATURAL HONEY </t>
  </si>
  <si>
    <t>البن والشاي والكاكو</t>
  </si>
  <si>
    <t>TEA, COCOA, COFFEE</t>
  </si>
  <si>
    <t>التوابل</t>
  </si>
  <si>
    <t>Spices</t>
  </si>
  <si>
    <t>المنتجات الغذائية المصنعة</t>
  </si>
  <si>
    <t>Miscellaneous Edible Preparations</t>
  </si>
  <si>
    <t>التبغ</t>
  </si>
  <si>
    <t>TOBACCO</t>
  </si>
  <si>
    <t>الألياف</t>
  </si>
  <si>
    <t>FIBERS</t>
  </si>
  <si>
    <t>القطن الشعر</t>
  </si>
  <si>
    <t>ANIMAL FODDERS</t>
  </si>
  <si>
    <t>علف الحيوانات</t>
  </si>
  <si>
    <t>(1)الف راس</t>
  </si>
  <si>
    <t>(1) 1000 Heads</t>
  </si>
  <si>
    <t xml:space="preserve">(2) الالبان ومنتجاتها فى صورة لبن سائل  </t>
  </si>
  <si>
    <t xml:space="preserve">(2) Converted to liquid milk </t>
  </si>
  <si>
    <t>(3) إجمالي صادرات البيض</t>
  </si>
  <si>
    <t>(3) Total egg imports</t>
  </si>
  <si>
    <t>جدول (389)</t>
  </si>
  <si>
    <t>Table (389)</t>
  </si>
  <si>
    <t>جدول (390)</t>
  </si>
  <si>
    <t>Table (390)</t>
  </si>
  <si>
    <t>جملة القمح والدقيق</t>
  </si>
  <si>
    <t>جدول (391)</t>
  </si>
  <si>
    <t>Table (391)</t>
  </si>
  <si>
    <t>Wheat</t>
  </si>
  <si>
    <t>جدول (392)</t>
  </si>
  <si>
    <t>Table (392)</t>
  </si>
  <si>
    <t>Wheat of Flour</t>
  </si>
  <si>
    <t>Barley</t>
  </si>
  <si>
    <t>Rice</t>
  </si>
  <si>
    <t>Oats</t>
  </si>
  <si>
    <t>Other Cereals and Preparations (Starch, Roasted Cereals and Gluten)</t>
  </si>
  <si>
    <t>Potatoes</t>
  </si>
  <si>
    <t xml:space="preserve">Other TUBERS (Sweet Potato) </t>
  </si>
  <si>
    <t>Sugars and sugar confectionery</t>
  </si>
  <si>
    <t>Raw Sugar</t>
  </si>
  <si>
    <t>Cane or beet sugar and chemically pure sucrose, in solid form </t>
  </si>
  <si>
    <t>Refined cane or beet sugar</t>
  </si>
  <si>
    <t>Sugar confectionery not containing cocoa, incl. white chocolate</t>
  </si>
  <si>
    <t>lentils</t>
  </si>
  <si>
    <t>Chickpeas</t>
  </si>
  <si>
    <t>Dried beans</t>
  </si>
  <si>
    <t>DRY PEAS</t>
  </si>
  <si>
    <t>DRY BROAD BEANS</t>
  </si>
  <si>
    <t>Other Pulses</t>
  </si>
  <si>
    <t xml:space="preserve">Oil Seeds </t>
  </si>
  <si>
    <t>Sesame Seeds</t>
  </si>
  <si>
    <t>جدول (420)</t>
  </si>
  <si>
    <t>Table (420)</t>
  </si>
  <si>
    <t xml:space="preserve">SOYA BEANS </t>
  </si>
  <si>
    <t>جدول (421)</t>
  </si>
  <si>
    <t>Table (421)</t>
  </si>
  <si>
    <t>SUNFLOWER SEEDS</t>
  </si>
  <si>
    <t>جدول (422)</t>
  </si>
  <si>
    <t>Table (422)</t>
  </si>
  <si>
    <t>Linseed Seeds (Flaxseeds)</t>
  </si>
  <si>
    <t>جدول (423)</t>
  </si>
  <si>
    <t>Table (423)</t>
  </si>
  <si>
    <t>Olives (fresh, preserved or canned)</t>
  </si>
  <si>
    <t>جدول (424)</t>
  </si>
  <si>
    <t>Table (424)</t>
  </si>
  <si>
    <t>Other Oil Seeds</t>
  </si>
  <si>
    <t>جدول (425)</t>
  </si>
  <si>
    <t>Table (425)</t>
  </si>
  <si>
    <t>Lac; gums, resins and other vegetable saps and extracts</t>
  </si>
  <si>
    <t>جدول (426)</t>
  </si>
  <si>
    <t>Table (426)</t>
  </si>
  <si>
    <t>جدول (427)</t>
  </si>
  <si>
    <t>Table (427)</t>
  </si>
  <si>
    <t>Soybean Oil</t>
  </si>
  <si>
    <t>جدول (428)</t>
  </si>
  <si>
    <t>Table (428)</t>
  </si>
  <si>
    <t>Cottonseed Oil</t>
  </si>
  <si>
    <t>جدول (429)</t>
  </si>
  <si>
    <t>Table (429)</t>
  </si>
  <si>
    <t>Groundnut Oil</t>
  </si>
  <si>
    <t>جدول (430)</t>
  </si>
  <si>
    <t>Table (430)</t>
  </si>
  <si>
    <t>Olive Oil</t>
  </si>
  <si>
    <t>جدول (431)</t>
  </si>
  <si>
    <t>Table (431)</t>
  </si>
  <si>
    <t xml:space="preserve">Sesame Oil  </t>
  </si>
  <si>
    <t>جدول (432)</t>
  </si>
  <si>
    <t>Table (432)</t>
  </si>
  <si>
    <t>Maize Oil</t>
  </si>
  <si>
    <t>جدول (433)</t>
  </si>
  <si>
    <t>Table (433)</t>
  </si>
  <si>
    <t>Linseed Oil (Flaxseed Oil)</t>
  </si>
  <si>
    <t>جدول (434)</t>
  </si>
  <si>
    <t>Table (434)</t>
  </si>
  <si>
    <t>Sunflower Oil</t>
  </si>
  <si>
    <t>جدول (435)</t>
  </si>
  <si>
    <t>Table (435)</t>
  </si>
  <si>
    <t>Margarine</t>
  </si>
  <si>
    <t>جدول (436)</t>
  </si>
  <si>
    <t>Table (436)</t>
  </si>
  <si>
    <t>Palm Oil</t>
  </si>
  <si>
    <t>جدول (437)</t>
  </si>
  <si>
    <t>Table (437)</t>
  </si>
  <si>
    <t>جدول (438)</t>
  </si>
  <si>
    <t>Table (438)</t>
  </si>
  <si>
    <t>Vegetable and Animal Oils</t>
  </si>
  <si>
    <t>جدول (439)</t>
  </si>
  <si>
    <t>Table (439)</t>
  </si>
  <si>
    <t>Animal and Fish Fat and Grease</t>
  </si>
  <si>
    <t>جدول (440)</t>
  </si>
  <si>
    <t>Table (440)</t>
  </si>
  <si>
    <t>جدول (441)</t>
  </si>
  <si>
    <t>Table (441)</t>
  </si>
  <si>
    <t>Fresh Tomatoes</t>
  </si>
  <si>
    <t>جدول (442)</t>
  </si>
  <si>
    <t>Table (442)</t>
  </si>
  <si>
    <t>Fresh or chilled onions and shallots</t>
  </si>
  <si>
    <t>جدول (443)</t>
  </si>
  <si>
    <t>Table (443)</t>
  </si>
  <si>
    <t>Garlic</t>
  </si>
  <si>
    <t>جدول (444)</t>
  </si>
  <si>
    <t>Table (444)</t>
  </si>
  <si>
    <t>Leeks and other alliaceous vegetables</t>
  </si>
  <si>
    <t>جدول (445)</t>
  </si>
  <si>
    <t>Table (445)</t>
  </si>
  <si>
    <t>Green Beans</t>
  </si>
  <si>
    <t>جدول (446)</t>
  </si>
  <si>
    <t>Table (446)</t>
  </si>
  <si>
    <t>Watermelons and Melons</t>
  </si>
  <si>
    <t>جدول (447)</t>
  </si>
  <si>
    <t>Table (447)</t>
  </si>
  <si>
    <t>Cucumbers and gherkins</t>
  </si>
  <si>
    <t>جدول (448)</t>
  </si>
  <si>
    <t>Table (448)</t>
  </si>
  <si>
    <t xml:space="preserve"> Lettuce  and chicory</t>
  </si>
  <si>
    <t>جدول (449)</t>
  </si>
  <si>
    <t>Table (449)</t>
  </si>
  <si>
    <t>Pepper (Fresh and Dry)</t>
  </si>
  <si>
    <t>Cauliflowers and Headed Broccoli</t>
  </si>
  <si>
    <t>جدول (451)</t>
  </si>
  <si>
    <t>Table (451)</t>
  </si>
  <si>
    <t>Brussels sprouts</t>
  </si>
  <si>
    <t>جدول (452)</t>
  </si>
  <si>
    <t>Table (452)</t>
  </si>
  <si>
    <t>Cabbage</t>
  </si>
  <si>
    <t>جدول (453)</t>
  </si>
  <si>
    <t>Table (453)</t>
  </si>
  <si>
    <t>Green Peas</t>
  </si>
  <si>
    <t>جدول (454)</t>
  </si>
  <si>
    <t>Table (454)</t>
  </si>
  <si>
    <t>Other Leguminous Vegetables</t>
  </si>
  <si>
    <t>جدول (455)</t>
  </si>
  <si>
    <t>Table (455)</t>
  </si>
  <si>
    <t>Carrots, turnips, salad beetroot, salsify, celeriac, radishes and similar edible roots</t>
  </si>
  <si>
    <t>جدول (456)</t>
  </si>
  <si>
    <t>Table (456)</t>
  </si>
  <si>
    <t>Other Fresh Vegetables</t>
  </si>
  <si>
    <t>جدول (457)</t>
  </si>
  <si>
    <t>Table (457)</t>
  </si>
  <si>
    <t>جدول (458)</t>
  </si>
  <si>
    <t>Table (458)</t>
  </si>
  <si>
    <t>Fruits</t>
  </si>
  <si>
    <t>جدول (459)</t>
  </si>
  <si>
    <t>Table (459)</t>
  </si>
  <si>
    <t>Dates</t>
  </si>
  <si>
    <t>جدول (460)</t>
  </si>
  <si>
    <t>Table (460)</t>
  </si>
  <si>
    <t xml:space="preserve">Oranges and Mandarins </t>
  </si>
  <si>
    <t>جدول (461)</t>
  </si>
  <si>
    <t>Table (461)</t>
  </si>
  <si>
    <t>Grapefruits</t>
  </si>
  <si>
    <t>جدول (462)</t>
  </si>
  <si>
    <t>Table (462)</t>
  </si>
  <si>
    <t>Lemons</t>
  </si>
  <si>
    <t>جدول (463)</t>
  </si>
  <si>
    <t>Table (463)</t>
  </si>
  <si>
    <t>Other Citrus</t>
  </si>
  <si>
    <t>جدول (464)</t>
  </si>
  <si>
    <t>Table (464)</t>
  </si>
  <si>
    <t>Total of Citrus</t>
  </si>
  <si>
    <t>جدول (465)</t>
  </si>
  <si>
    <t>Table (465)</t>
  </si>
  <si>
    <t>Bananas</t>
  </si>
  <si>
    <t>جدول (466)</t>
  </si>
  <si>
    <t>Table (466)</t>
  </si>
  <si>
    <t>Apples</t>
  </si>
  <si>
    <t>جدول (467)</t>
  </si>
  <si>
    <t>Table (467)</t>
  </si>
  <si>
    <t>peaches</t>
  </si>
  <si>
    <t>جدول (468)</t>
  </si>
  <si>
    <t>Table (468)</t>
  </si>
  <si>
    <t>Pears</t>
  </si>
  <si>
    <t>جدول (469)</t>
  </si>
  <si>
    <t>Table (469)</t>
  </si>
  <si>
    <t>strawberries</t>
  </si>
  <si>
    <t>جدول (470)</t>
  </si>
  <si>
    <t>Table (470)</t>
  </si>
  <si>
    <t>plums and sloes</t>
  </si>
  <si>
    <t>جدول (471)</t>
  </si>
  <si>
    <t>Table (471)</t>
  </si>
  <si>
    <t xml:space="preserve">Grapes  </t>
  </si>
  <si>
    <t>جدول (472)</t>
  </si>
  <si>
    <t>Table (472)</t>
  </si>
  <si>
    <t>Guavas, and Mangoes</t>
  </si>
  <si>
    <t>جدول (473)</t>
  </si>
  <si>
    <t>Table (473)</t>
  </si>
  <si>
    <t>Kiwifruit</t>
  </si>
  <si>
    <t>جدول (474)</t>
  </si>
  <si>
    <t>Table (474)</t>
  </si>
  <si>
    <t>جدول (475)</t>
  </si>
  <si>
    <t>Table (475)</t>
  </si>
  <si>
    <t>جدول (476)</t>
  </si>
  <si>
    <t>Table (476)</t>
  </si>
  <si>
    <t>جدول (477)</t>
  </si>
  <si>
    <t>Table (477)</t>
  </si>
  <si>
    <t>Dried and Canned Fruit</t>
  </si>
  <si>
    <t>جدول (478)</t>
  </si>
  <si>
    <t>Table (478)</t>
  </si>
  <si>
    <t xml:space="preserve"> Apricots</t>
  </si>
  <si>
    <t>جدول (479)</t>
  </si>
  <si>
    <t>Table (479)</t>
  </si>
  <si>
    <t xml:space="preserve"> cherries</t>
  </si>
  <si>
    <t>جدول (480)</t>
  </si>
  <si>
    <t>Table (480)</t>
  </si>
  <si>
    <t>Figs</t>
  </si>
  <si>
    <t>جدول (481)</t>
  </si>
  <si>
    <t>Table (481)</t>
  </si>
  <si>
    <t>pineapples</t>
  </si>
  <si>
    <t>جدول (482)</t>
  </si>
  <si>
    <t>Table (482)</t>
  </si>
  <si>
    <t>avocados</t>
  </si>
  <si>
    <t>جدول (483)</t>
  </si>
  <si>
    <t>Table (483)</t>
  </si>
  <si>
    <t>pawpaws "papayas"</t>
  </si>
  <si>
    <t>جدول (484)</t>
  </si>
  <si>
    <t>Table (484)</t>
  </si>
  <si>
    <t xml:space="preserve">Other Fresh Fruit </t>
  </si>
  <si>
    <t>جدول (485)</t>
  </si>
  <si>
    <t>Table (485)</t>
  </si>
  <si>
    <t>القيمة : بالمليون دولار امريكي   الكمية  : ألف رأس</t>
  </si>
  <si>
    <t>العدد</t>
  </si>
  <si>
    <t>No.</t>
  </si>
  <si>
    <t>(1)  Includes the slaughtered and those for breeding</t>
  </si>
  <si>
    <t>جدول (486)</t>
  </si>
  <si>
    <t>Table (486)</t>
  </si>
  <si>
    <t>جدول (487)</t>
  </si>
  <si>
    <t>Table (487)</t>
  </si>
  <si>
    <t>جدول (488)</t>
  </si>
  <si>
    <t>Table (488)</t>
  </si>
  <si>
    <t>جدول (489)</t>
  </si>
  <si>
    <t>Table (489)</t>
  </si>
  <si>
    <t>جدول (490)</t>
  </si>
  <si>
    <t>Table (490)</t>
  </si>
  <si>
    <t xml:space="preserve">Horses </t>
  </si>
  <si>
    <t>جدول (491)</t>
  </si>
  <si>
    <t>Table (491)</t>
  </si>
  <si>
    <t>Other Live Animals</t>
  </si>
  <si>
    <t>جدول (492)</t>
  </si>
  <si>
    <t>Table (492)</t>
  </si>
  <si>
    <t xml:space="preserve"> Total of Red Meat (Fresh, Preserved and Meat Preparations)</t>
  </si>
  <si>
    <t>جدول (493)</t>
  </si>
  <si>
    <t>Table (493)</t>
  </si>
  <si>
    <t>Beef (Fresh, Chilled or Frozen)</t>
  </si>
  <si>
    <t>جدول (494)</t>
  </si>
  <si>
    <t>Table (494)</t>
  </si>
  <si>
    <t>Sheep and Goat Meat (Fresh, Chilled or Frozen)</t>
  </si>
  <si>
    <t>جدول (495)</t>
  </si>
  <si>
    <t>Table (495)</t>
  </si>
  <si>
    <t>Camel Meat</t>
  </si>
  <si>
    <t>جدول (496)</t>
  </si>
  <si>
    <t>Table (496)</t>
  </si>
  <si>
    <t xml:space="preserve">Other Edible Offal Meat (Fresh, Chilled or Frozen) </t>
  </si>
  <si>
    <t>جدول (497)</t>
  </si>
  <si>
    <t>Table (497)</t>
  </si>
  <si>
    <t>جدول (498)</t>
  </si>
  <si>
    <t>Table (498)</t>
  </si>
  <si>
    <t>Live Poultry</t>
  </si>
  <si>
    <t>جدول (499)</t>
  </si>
  <si>
    <t>Table (499)</t>
  </si>
  <si>
    <t>Chicks</t>
  </si>
  <si>
    <t>القيمة : بالمليون دولار امريكي   العدد : ألف وحدة</t>
  </si>
  <si>
    <t>عدد</t>
  </si>
  <si>
    <t>U.</t>
  </si>
  <si>
    <t>جدول (500)</t>
  </si>
  <si>
    <t>Table (500)</t>
  </si>
  <si>
    <t>Meat Poultry (Fresh, Chilled or Frozen)</t>
  </si>
  <si>
    <t>جدول (501)</t>
  </si>
  <si>
    <t>Table (501)</t>
  </si>
  <si>
    <t>جدول (502)</t>
  </si>
  <si>
    <t>Table (502)</t>
  </si>
  <si>
    <t xml:space="preserve">Total of Dairy Production </t>
  </si>
  <si>
    <t>جدول (503)</t>
  </si>
  <si>
    <t>Table (503)</t>
  </si>
  <si>
    <t xml:space="preserve">milk and cream, not concentrated nor containing added sugar or other sweetening </t>
  </si>
  <si>
    <t>جدول (504)</t>
  </si>
  <si>
    <t>Table (504)</t>
  </si>
  <si>
    <t>جدول (505)</t>
  </si>
  <si>
    <t>Table (505)</t>
  </si>
  <si>
    <t>Buttermilk, curdled milk and cream, yogurt, kephir and other fermented or acidified milk</t>
  </si>
  <si>
    <t>جدول (506)</t>
  </si>
  <si>
    <t>Table (506)</t>
  </si>
  <si>
    <t>Whey, whether or not concentrated or containing added sugar or other sweetening matter</t>
  </si>
  <si>
    <t>جدول (507)</t>
  </si>
  <si>
    <t>Table (507)</t>
  </si>
  <si>
    <t>Butter and Ghee</t>
  </si>
  <si>
    <t>جدول (508)</t>
  </si>
  <si>
    <t>Table (508)</t>
  </si>
  <si>
    <t>Cheese and curd</t>
  </si>
  <si>
    <t>جدول (509)</t>
  </si>
  <si>
    <t>Table (509)</t>
  </si>
  <si>
    <t xml:space="preserve"> </t>
  </si>
  <si>
    <t>جدول (510)</t>
  </si>
  <si>
    <t>Table (510)</t>
  </si>
  <si>
    <t>جدول (511)</t>
  </si>
  <si>
    <t>Table (511)</t>
  </si>
  <si>
    <t>جدول (512)</t>
  </si>
  <si>
    <t>Table (512)</t>
  </si>
  <si>
    <t>Egg shapes</t>
  </si>
  <si>
    <t>جدول (513)</t>
  </si>
  <si>
    <t>Table (513)</t>
  </si>
  <si>
    <t>جدول (514)</t>
  </si>
  <si>
    <t>Table (514)</t>
  </si>
  <si>
    <t>Live Fish</t>
  </si>
  <si>
    <t>جدول (515)</t>
  </si>
  <si>
    <t>Table (515)</t>
  </si>
  <si>
    <t>Fish, Fresh, Chilled or Frozen(Excluding Fish Fillets and Other Fish Meat of Heading)</t>
  </si>
  <si>
    <t>جدول (516)</t>
  </si>
  <si>
    <t>Table (516)</t>
  </si>
  <si>
    <t>Fish Fillets and Other Fish Meat, Whether or Not Minced, Fresh, Chilled or Frozen</t>
  </si>
  <si>
    <t>جدول (517)</t>
  </si>
  <si>
    <t>Table (517)</t>
  </si>
  <si>
    <t xml:space="preserve"> Fish, dried, salted or in brine; smoked fish</t>
  </si>
  <si>
    <t>جدول (518)</t>
  </si>
  <si>
    <t>Table (518)</t>
  </si>
  <si>
    <t xml:space="preserve">Crustaceans, whether in shell or not, live, fresh, chilled, frozen, dried, salted </t>
  </si>
  <si>
    <t>جدول (519)</t>
  </si>
  <si>
    <t>Table (519)</t>
  </si>
  <si>
    <t>Molluscs, even smoked, whether in shell or not, live, fresh, chilled</t>
  </si>
  <si>
    <t>جدول (520)</t>
  </si>
  <si>
    <t>Table (520)</t>
  </si>
  <si>
    <t>Aquatic invertebrates other than crustaceans and molluscs, live, fresh, chilled, frozen, dried</t>
  </si>
  <si>
    <t>جدول (521)</t>
  </si>
  <si>
    <t>Table (521)</t>
  </si>
  <si>
    <t>Natural Honey</t>
  </si>
  <si>
    <t>جدول (522)</t>
  </si>
  <si>
    <t>Table (522)</t>
  </si>
  <si>
    <t>Coffee, Tea, and Cocoa</t>
  </si>
  <si>
    <t>جدول (523)</t>
  </si>
  <si>
    <t>Table (523)</t>
  </si>
  <si>
    <t>Tea</t>
  </si>
  <si>
    <t>جدول (524)</t>
  </si>
  <si>
    <t>Table (524)</t>
  </si>
  <si>
    <t>Cocoa and cocoa preparations</t>
  </si>
  <si>
    <t>جدول (525)</t>
  </si>
  <si>
    <t>Table (525)</t>
  </si>
  <si>
    <t>جدول (526)</t>
  </si>
  <si>
    <t>Table (526)</t>
  </si>
  <si>
    <t>Tobacco and Manufactured Tobacco Substitutes</t>
  </si>
  <si>
    <t>جدول (527)</t>
  </si>
  <si>
    <t>Table (527)</t>
  </si>
  <si>
    <t>جدول (528)</t>
  </si>
  <si>
    <t>Table (528)</t>
  </si>
  <si>
    <t>Cinnamon</t>
  </si>
  <si>
    <t>جدول (529)</t>
  </si>
  <si>
    <t>Table (529)</t>
  </si>
  <si>
    <t>Cloves</t>
  </si>
  <si>
    <t>جدول (530)</t>
  </si>
  <si>
    <t>Table (530)</t>
  </si>
  <si>
    <t>utmeg, mace and cardamoms</t>
  </si>
  <si>
    <t>جدول (531)</t>
  </si>
  <si>
    <t>Table (531)</t>
  </si>
  <si>
    <t>Seeds of anis, badian, fennel, coriander, cumin or caraway</t>
  </si>
  <si>
    <t>Ginger, saffron, turmeric "curcuma", thyme, bay leaves, curry and other spices</t>
  </si>
  <si>
    <t>Vanilla</t>
  </si>
  <si>
    <t>Flowers and Ornamental Foliage Plants</t>
  </si>
  <si>
    <t>Sausages and similar products</t>
  </si>
  <si>
    <t>Prepared or preserved meat, offal or blood</t>
  </si>
  <si>
    <t>Prepared or preserved fish; caviar and caviar substitutes prepared from fish eggs</t>
  </si>
  <si>
    <t>Crustaceans, molluscs and other aquatic invertebrates, prepared or preserved</t>
  </si>
  <si>
    <t xml:space="preserve">Malt extract; food preparations of flour, groats, meal, starch or malt </t>
  </si>
  <si>
    <t>Pasta, whether or not cooked or stuffed with meat or other substances or otherwise prepared</t>
  </si>
  <si>
    <t>Prepared foods obtained by the swelling or roasting of cereals or cereal products</t>
  </si>
  <si>
    <t>Bread, pastry, cakes, biscuits and other bakers</t>
  </si>
  <si>
    <t>Vegetables, fruit, nuts and other edible parts of plants, prepared or preserved by vinegar</t>
  </si>
  <si>
    <t xml:space="preserve"> Tomatoes, prepared or preserved otherwise than by vinegar or acetic acid</t>
  </si>
  <si>
    <t>Mushrooms and truffles, prepared or preserved otherwise than by vinegar or acetic acid</t>
  </si>
  <si>
    <t>Vegetables prepared or preserved otherwise than by vinegar or acetic acid, frozen</t>
  </si>
  <si>
    <t>Other vegetables prepared or preserved otherwise than by vinegar or acetic acid, not frozen</t>
  </si>
  <si>
    <t>Vegetables, fruit, nuts, fruit-peel and other edible parts of plants, preserved by sugar</t>
  </si>
  <si>
    <t>Jams, fruit jellies, marmalades, fruit or nut purée and fruit or nut pastes, obtained by cooking</t>
  </si>
  <si>
    <t xml:space="preserve"> Miscellaneous edible preparations
</t>
  </si>
  <si>
    <t>FIBRES</t>
  </si>
  <si>
    <t xml:space="preserve"> COTTON LINT </t>
  </si>
  <si>
    <t>ANIMAL FODDER</t>
  </si>
  <si>
    <t xml:space="preserve">NON-EDIBLE MEAL AND OFFAL AND FISH POWDER </t>
  </si>
  <si>
    <t>Value (V): Million U.S. Dollars</t>
  </si>
  <si>
    <t>Quantity(Q): 1000 M.T.</t>
  </si>
  <si>
    <r>
      <t xml:space="preserve">Vegetable Oils </t>
    </r>
    <r>
      <rPr>
        <sz val="12"/>
        <rFont val="Courier New"/>
        <family val="3"/>
      </rPr>
      <t>and</t>
    </r>
    <r>
      <rPr>
        <sz val="12"/>
        <rFont val="Times New Roman"/>
        <family val="1"/>
      </rPr>
      <t xml:space="preserve"> Animal </t>
    </r>
    <r>
      <rPr>
        <sz val="12"/>
        <rFont val="Courier New"/>
        <family val="3"/>
      </rPr>
      <t>Fat</t>
    </r>
  </si>
  <si>
    <t>Other Cereal flours (excluding wheat or meslin)</t>
  </si>
  <si>
    <t>جدول (386)</t>
  </si>
  <si>
    <t>Table (386)</t>
  </si>
  <si>
    <t>جدول (393)</t>
  </si>
  <si>
    <t>Table (393)</t>
  </si>
  <si>
    <t>جدول (394)</t>
  </si>
  <si>
    <t>Table (394)</t>
  </si>
  <si>
    <t>جدول (395)</t>
  </si>
  <si>
    <t>Table (395)</t>
  </si>
  <si>
    <t>جدول (396)</t>
  </si>
  <si>
    <t>Table (396)</t>
  </si>
  <si>
    <t>جدول (404)</t>
  </si>
  <si>
    <t>Table (404)</t>
  </si>
  <si>
    <t>جدول (405)</t>
  </si>
  <si>
    <t>Table (405)</t>
  </si>
  <si>
    <t>جدول (406)</t>
  </si>
  <si>
    <t>Table (406)</t>
  </si>
  <si>
    <t>جدول (407)</t>
  </si>
  <si>
    <t>Table (407)</t>
  </si>
  <si>
    <t>جدول (408)</t>
  </si>
  <si>
    <t>جدول (409)</t>
  </si>
  <si>
    <t>Table (409)</t>
  </si>
  <si>
    <t>جدول (410)</t>
  </si>
  <si>
    <t>Table (410)</t>
  </si>
  <si>
    <t>جدول (411)</t>
  </si>
  <si>
    <t>Table (411)</t>
  </si>
  <si>
    <t>جدول (412)</t>
  </si>
  <si>
    <t>Table (412)</t>
  </si>
  <si>
    <t>جدول (413)</t>
  </si>
  <si>
    <t>Table (413)</t>
  </si>
  <si>
    <t>جدول (414)</t>
  </si>
  <si>
    <t>Table (414)</t>
  </si>
  <si>
    <t>جدول (415)</t>
  </si>
  <si>
    <t>جدول (416)</t>
  </si>
  <si>
    <t>Table (416)</t>
  </si>
  <si>
    <t>جدول (417)</t>
  </si>
  <si>
    <t>Table (417)</t>
  </si>
  <si>
    <t>جدول (418)</t>
  </si>
  <si>
    <t>Table (418)</t>
  </si>
  <si>
    <t>جدول (419)</t>
  </si>
  <si>
    <t>Table (419)</t>
  </si>
  <si>
    <t>Quantity(Q): 1000 Heads</t>
  </si>
  <si>
    <t>Live Sheep and Goats (1)</t>
  </si>
  <si>
    <t>Live Cattles (1)</t>
  </si>
  <si>
    <t>Live Sheep (1)</t>
  </si>
  <si>
    <t>Live Goats (1)</t>
  </si>
  <si>
    <t>Live Camels (1)</t>
  </si>
  <si>
    <t xml:space="preserve">milk and cream, not concentrated not containing added sugar or other sweetening </t>
  </si>
  <si>
    <t>Total Fish (1)</t>
  </si>
  <si>
    <t>Main Agricultural Product Exports</t>
  </si>
  <si>
    <t xml:space="preserve">Total Cereals and Flour </t>
  </si>
  <si>
    <t>جملة الحبوب والدقيق</t>
  </si>
  <si>
    <r>
      <t>Total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Wheat and Flour</t>
    </r>
  </si>
  <si>
    <t xml:space="preserve"> Sorghum and Millet</t>
  </si>
  <si>
    <t xml:space="preserve">Total Vegetables Fresh, Processed and Preserved </t>
  </si>
  <si>
    <t xml:space="preserve">Processed and Preserved, frozen Vegetable </t>
  </si>
  <si>
    <t>Nuts( Coconuts, Brazil nuts and cashew nuts)</t>
  </si>
  <si>
    <t xml:space="preserve">Total Meat (Dried, Salted, Canned and Meat Preparations </t>
  </si>
  <si>
    <t>Total of Red and Poultry Meat</t>
  </si>
  <si>
    <t xml:space="preserve">Total Egg </t>
  </si>
  <si>
    <t>Egg In The Shell</t>
  </si>
  <si>
    <t>Egg (for Hatching)</t>
  </si>
  <si>
    <t xml:space="preserve"> Molasses </t>
  </si>
  <si>
    <t xml:space="preserve">Groundnuts, whether or not shelled </t>
  </si>
  <si>
    <t>Other Vegetable Oils (Canola, colza or mustard oil and jojoba oil)</t>
  </si>
  <si>
    <t> 43774</t>
  </si>
  <si>
    <t>العالم</t>
  </si>
  <si>
    <t>Juices, fruit and vegetable</t>
  </si>
  <si>
    <t>Fruit and other parts of plants, made or preserved, not added to sugar</t>
  </si>
  <si>
    <t>Other sugars</t>
  </si>
  <si>
    <t>Total Pulses</t>
  </si>
  <si>
    <t>Green coffee, toasted and ground coffee preparations</t>
  </si>
  <si>
    <t>عدد بالالف</t>
  </si>
  <si>
    <t>الوطن العربي</t>
  </si>
  <si>
    <t>World</t>
  </si>
  <si>
    <t>Maize or corn</t>
  </si>
  <si>
    <t>Dry Cowpeas</t>
  </si>
  <si>
    <t xml:space="preserve"> Cotton seeds</t>
  </si>
  <si>
    <t>Coconut "copra" oil</t>
  </si>
  <si>
    <t xml:space="preserve">Eggplants  </t>
  </si>
  <si>
    <t>Dried Vegetables</t>
  </si>
  <si>
    <t xml:space="preserve">Oranges </t>
  </si>
  <si>
    <t>Mandarin</t>
  </si>
  <si>
    <t>Fruit and nuts, uncooked or cooked by steaming or boiling in water, frozen</t>
  </si>
  <si>
    <t>Quantity(Q): 1000 Head</t>
  </si>
  <si>
    <t xml:space="preserve">Asses and Mules </t>
  </si>
  <si>
    <t>BUFFALOES (LIFE)(1)</t>
  </si>
  <si>
    <t xml:space="preserve"> CATTLE  (LIFE)(1)</t>
  </si>
  <si>
    <t>جاموس حية (1)</t>
  </si>
  <si>
    <t>جدول (450)</t>
  </si>
  <si>
    <t>Table (450)</t>
  </si>
  <si>
    <t>جدول (532)</t>
  </si>
  <si>
    <t>Table (532)</t>
  </si>
  <si>
    <t>جدول (533)</t>
  </si>
  <si>
    <t>Table (533)</t>
  </si>
  <si>
    <t>جدول (534)</t>
  </si>
  <si>
    <t>Table (534)</t>
  </si>
  <si>
    <t>جدول (535)</t>
  </si>
  <si>
    <t>Table (535)</t>
  </si>
  <si>
    <t>جدول (536)</t>
  </si>
  <si>
    <t>Table (536)</t>
  </si>
  <si>
    <t>جدول (537)</t>
  </si>
  <si>
    <t>Table (537)</t>
  </si>
  <si>
    <t>جدول (538)</t>
  </si>
  <si>
    <t>Table (538)</t>
  </si>
  <si>
    <t>جدول (539)</t>
  </si>
  <si>
    <t>Table (539)</t>
  </si>
  <si>
    <t>جدول (540)</t>
  </si>
  <si>
    <t>Table (540)</t>
  </si>
  <si>
    <t>جدول (541)</t>
  </si>
  <si>
    <t>Table (541)</t>
  </si>
  <si>
    <t>جدول (542)</t>
  </si>
  <si>
    <t>Table (542)</t>
  </si>
  <si>
    <t>جدول (543)</t>
  </si>
  <si>
    <t>Table (543)</t>
  </si>
  <si>
    <t>جدول (544)</t>
  </si>
  <si>
    <t>Table (544)</t>
  </si>
  <si>
    <t>جدول (545)</t>
  </si>
  <si>
    <t>Table (545)</t>
  </si>
  <si>
    <t>جدول (546)</t>
  </si>
  <si>
    <t>Table (546)</t>
  </si>
  <si>
    <t>جدول (547)</t>
  </si>
  <si>
    <t>Table (547)</t>
  </si>
  <si>
    <t>جدول (548)</t>
  </si>
  <si>
    <t>Table (548)</t>
  </si>
  <si>
    <t>جدول (549)</t>
  </si>
  <si>
    <t>Table (549)</t>
  </si>
  <si>
    <t>جدول (550)</t>
  </si>
  <si>
    <t>Table (550)</t>
  </si>
  <si>
    <t>جدول (551)</t>
  </si>
  <si>
    <t>Table (551)</t>
  </si>
  <si>
    <t>جدول (379)</t>
  </si>
  <si>
    <t>Table (379)</t>
  </si>
  <si>
    <t>جدول (380)</t>
  </si>
  <si>
    <t>Table (380)</t>
  </si>
  <si>
    <t>جدول (381)</t>
  </si>
  <si>
    <t>Table (381)</t>
  </si>
  <si>
    <t>جدول (382)</t>
  </si>
  <si>
    <t>Table (382)</t>
  </si>
  <si>
    <t>جدول (383)</t>
  </si>
  <si>
    <t>Table (383)</t>
  </si>
  <si>
    <t>جدول (384)</t>
  </si>
  <si>
    <t>Table (384)</t>
  </si>
  <si>
    <t>جدول (385)</t>
  </si>
  <si>
    <t>Table (385)</t>
  </si>
  <si>
    <t>Table (397)</t>
  </si>
  <si>
    <t>جدول (397)</t>
  </si>
  <si>
    <t>Table (398)</t>
  </si>
  <si>
    <t>جدول (398)</t>
  </si>
  <si>
    <t>Table (399)</t>
  </si>
  <si>
    <t>جدول (399)</t>
  </si>
  <si>
    <t>Table (400)</t>
  </si>
  <si>
    <t>جدول (400)</t>
  </si>
  <si>
    <t>Table (401)</t>
  </si>
  <si>
    <t>جدول (401)</t>
  </si>
  <si>
    <t>جدول (402)</t>
  </si>
  <si>
    <t>Table (403)</t>
  </si>
  <si>
    <t>جدول (403)</t>
  </si>
  <si>
    <t>Table (415)</t>
  </si>
  <si>
    <t>صادرات القمح</t>
  </si>
  <si>
    <t>صادرات دقيق القمح</t>
  </si>
  <si>
    <t xml:space="preserve"> صادرات دقيق الحبوب الاخري</t>
  </si>
  <si>
    <t>صادرات الشعير</t>
  </si>
  <si>
    <t>صادرات الذره الشامية</t>
  </si>
  <si>
    <t>صادرات الذره الرفيعة والدخن</t>
  </si>
  <si>
    <t>صادرات الارز</t>
  </si>
  <si>
    <t>صادرات الشوفان</t>
  </si>
  <si>
    <t>صادرات حبوب أخري ومستحضرات حبوب (حبوب محمصة ونشا وجلوتين.....)</t>
  </si>
  <si>
    <t>صادرات الدرنات والجذور</t>
  </si>
  <si>
    <t>صادرات البطاطس</t>
  </si>
  <si>
    <t>صادرات درانات أخري (بطاطا حلوة)</t>
  </si>
  <si>
    <t xml:space="preserve">صادرات إجمالي السكر ومصنوعات سكرية </t>
  </si>
  <si>
    <t>صادرات السكر الخام</t>
  </si>
  <si>
    <t>صادرات السكر المكرر</t>
  </si>
  <si>
    <t>صادرات السكر المحتوي علي نكهات في صورة صلبة</t>
  </si>
  <si>
    <t>صادرات سكريات اخري</t>
  </si>
  <si>
    <t xml:space="preserve">صادرات دبس </t>
  </si>
  <si>
    <t>صادرات محليات لا تحتوي علي كاكاو</t>
  </si>
  <si>
    <t>صادرات إجمالي البقوليات</t>
  </si>
  <si>
    <t>صادرات العدس</t>
  </si>
  <si>
    <t>صادرات الحمص</t>
  </si>
  <si>
    <t>صادرات فاصوليا جافة</t>
  </si>
  <si>
    <t>صادرات بازلاء جافة</t>
  </si>
  <si>
    <t>صادرات الفول الجاف</t>
  </si>
  <si>
    <t>صادرات لوبيا جافة</t>
  </si>
  <si>
    <t>صادرات بقوليات أخري</t>
  </si>
  <si>
    <t>صادرات البذورالزيتية</t>
  </si>
  <si>
    <t>صادرات الفول السوداني الغير مقشور  والمقشور</t>
  </si>
  <si>
    <t>صادرات بذور السمسم</t>
  </si>
  <si>
    <t>صادرات فول الصويا</t>
  </si>
  <si>
    <t>صادرات زهرة الشمس</t>
  </si>
  <si>
    <t>صادرات بذرة القطن</t>
  </si>
  <si>
    <t>صادرات بذرة الكتان</t>
  </si>
  <si>
    <t>صادرات الزيتون (طازج  أو محفوظ أو معلب)</t>
  </si>
  <si>
    <t>صادرات بذور زيتية أخري</t>
  </si>
  <si>
    <t>صادرات الراتنجات وغيرها من الخلاصات ومقتطفات الخضروات</t>
  </si>
  <si>
    <t>صادرات الزيوت النباتية والدهون والشحوم الحيوانية</t>
  </si>
  <si>
    <t>صادرات زيت فول الصويا</t>
  </si>
  <si>
    <t>صادرات زيت بذرة القطن</t>
  </si>
  <si>
    <t>صادرات زيت الفول السوداني</t>
  </si>
  <si>
    <t>صادرات زيت الزيتون</t>
  </si>
  <si>
    <t>صادرات زيت السمسم</t>
  </si>
  <si>
    <t>صادرات زيت الذرة</t>
  </si>
  <si>
    <t>صادرات زيت  الكتان</t>
  </si>
  <si>
    <t>صادرات زيت زهرة الشمس</t>
  </si>
  <si>
    <t>صادرات المرغرين</t>
  </si>
  <si>
    <t>صادرات زيت النخيل</t>
  </si>
  <si>
    <t>صادرات زيت جوز الهند</t>
  </si>
  <si>
    <t>صادرات زيوت نباتية أخرى (الكانولا، الكولزا أو زيت الخردل، زيت الجوجوبا )</t>
  </si>
  <si>
    <t>صادرات زيوت نباتية وحيوانية مهدرجة</t>
  </si>
  <si>
    <t>صادرات دهون وشحوم حيونية وسمكية</t>
  </si>
  <si>
    <t>صادرات جملة الخضر الطازجة والمجهزة والمجففة</t>
  </si>
  <si>
    <t>صادرات الطماطم الطازجة</t>
  </si>
  <si>
    <t xml:space="preserve">صادرات البصل الطازج أو المبرد </t>
  </si>
  <si>
    <t>صادرات الثوم</t>
  </si>
  <si>
    <t xml:space="preserve">صادرات الكرات وخضر ثومية أخري   </t>
  </si>
  <si>
    <t>صادرات الفاصوليا الخضراء</t>
  </si>
  <si>
    <t>صادرات البطيخ والشمام</t>
  </si>
  <si>
    <t>صادرات الخيار والقثاء</t>
  </si>
  <si>
    <t>صادرات الخس والشكوريا</t>
  </si>
  <si>
    <t>صادرات فلفل أخضر وجاف</t>
  </si>
  <si>
    <t>صادرات الزهرة والبروكلي</t>
  </si>
  <si>
    <t>صادرات براعم البروكسل</t>
  </si>
  <si>
    <t>صادرات الملفوف (الكرنب)</t>
  </si>
  <si>
    <t>صادرات بازلاء خضراء</t>
  </si>
  <si>
    <t>صادرات خضروات بقولية خضراء أخري</t>
  </si>
  <si>
    <t>صادرات جزر ولفت وجذور أخري</t>
  </si>
  <si>
    <t>صادرات باذنجان</t>
  </si>
  <si>
    <t>صادرات خضر طازجة أخري</t>
  </si>
  <si>
    <t>صادرات الخضر المجهزة والمحفوظة والمبردة</t>
  </si>
  <si>
    <t>صادرات الخضر المجففة</t>
  </si>
  <si>
    <t>صادرات الفاكهة</t>
  </si>
  <si>
    <t xml:space="preserve">صادرات التمور </t>
  </si>
  <si>
    <t xml:space="preserve">صادرات البرتقال </t>
  </si>
  <si>
    <t>صادرات اليوسفي</t>
  </si>
  <si>
    <t>صادرات البرتقال واليوسفي</t>
  </si>
  <si>
    <t>صادرات جريب فروت</t>
  </si>
  <si>
    <t>صادرات الليمون</t>
  </si>
  <si>
    <t>صادرات موالح أخري</t>
  </si>
  <si>
    <t>صادرات إجمالي الموالح</t>
  </si>
  <si>
    <t>صادرات الموز</t>
  </si>
  <si>
    <t>صادرات التفاح</t>
  </si>
  <si>
    <t>صادرات الخوخ</t>
  </si>
  <si>
    <t>صادرات الكمثري</t>
  </si>
  <si>
    <t>صادرات الفراولة</t>
  </si>
  <si>
    <t>صادرات برقوق</t>
  </si>
  <si>
    <t xml:space="preserve">صادرات العنب </t>
  </si>
  <si>
    <t>صادرات المانجو والجوافة</t>
  </si>
  <si>
    <t>صادرات الكيوي</t>
  </si>
  <si>
    <t>صادرات جوزيات (جوز الهند والمكسرات والكاجو)</t>
  </si>
  <si>
    <t>صادرات فواكه  ومكسرات غير مجهزة أو مجهزة أو مجمدة</t>
  </si>
  <si>
    <t>صادرات فواكه مجففة ومعلبة</t>
  </si>
  <si>
    <t>صادرات مشمش</t>
  </si>
  <si>
    <t>صادرات الكرز</t>
  </si>
  <si>
    <t>صادرات التين</t>
  </si>
  <si>
    <t>صادرات الاناناس</t>
  </si>
  <si>
    <t>صادرات الافوكادو</t>
  </si>
  <si>
    <t>صادرات بابايا</t>
  </si>
  <si>
    <t>صادرات فواكه طازجة أخري</t>
  </si>
  <si>
    <r>
      <t xml:space="preserve">صادرات البقر  (الحي)  </t>
    </r>
    <r>
      <rPr>
        <vertAlign val="superscript"/>
        <sz val="12"/>
        <rFont val="Arial"/>
        <family val="2"/>
      </rPr>
      <t>(1)</t>
    </r>
  </si>
  <si>
    <r>
      <t xml:space="preserve">صادرات الجاموس (الحي)  </t>
    </r>
    <r>
      <rPr>
        <vertAlign val="superscript"/>
        <sz val="12"/>
        <rFont val="Arial"/>
        <family val="2"/>
      </rPr>
      <t>(1)</t>
    </r>
  </si>
  <si>
    <r>
      <t xml:space="preserve">صادرات الأغنام   والماعز (الحية) </t>
    </r>
    <r>
      <rPr>
        <vertAlign val="superscript"/>
        <sz val="12"/>
        <rFont val="Arial"/>
        <family val="2"/>
      </rPr>
      <t>(1)</t>
    </r>
  </si>
  <si>
    <r>
      <t xml:space="preserve">صادرات الأغنام   (الحية) </t>
    </r>
    <r>
      <rPr>
        <vertAlign val="superscript"/>
        <sz val="12"/>
        <rFont val="Arial"/>
        <family val="2"/>
      </rPr>
      <t>(1)</t>
    </r>
  </si>
  <si>
    <t xml:space="preserve">صادرات الماعز  (الحية) </t>
  </si>
  <si>
    <t>صادرات الأبل  (الحية) (1)</t>
  </si>
  <si>
    <t xml:space="preserve">صادرات الخيول  </t>
  </si>
  <si>
    <t>صادرات البغال والحمير</t>
  </si>
  <si>
    <t>صادرات حيوانات حية أخري</t>
  </si>
  <si>
    <t>صادرات جملة اللحوم الحمراء (الطازجة والمحفوظة ومستحضرات اللحوم)</t>
  </si>
  <si>
    <t>صادرات لحوم الأبقار (طازجة أو مبردة أو مجمدة)</t>
  </si>
  <si>
    <t>صادرات لحوم الاغنام والماعز (طازجة أو مبردة أو مجمدة)</t>
  </si>
  <si>
    <t>صادرات لحوم الابل</t>
  </si>
  <si>
    <t>صادرات اللحوم الاخري ولحوم الأحشاء الصالحة للأكل ( طازجة أومبردة أو مجمدة)</t>
  </si>
  <si>
    <t>صادرات جملة اللحوم (المجففة والمملحة والمعلبة) ومستحضرات اللحوم</t>
  </si>
  <si>
    <t>صادرات الدواجن الحية</t>
  </si>
  <si>
    <t>صادرات الصيصان</t>
  </si>
  <si>
    <t>صادرات الدواجن المذبوحة (طازجة أو مبردة أو مجمدة)</t>
  </si>
  <si>
    <t>صادرات جملة اللحوم الحمراء ولحوم الدواجن</t>
  </si>
  <si>
    <t>صادرات جملة الألبان ومنتجاتها (معادل لبن سائل)</t>
  </si>
  <si>
    <t>صادرات ألبان طازجة وقشدة غير محلاه</t>
  </si>
  <si>
    <t>صادرات ألبان طازجة وقشدة محلاه</t>
  </si>
  <si>
    <t>صادرات الزبادي واللبن الرايب كامل الدسم وألبان أخري مخمرة</t>
  </si>
  <si>
    <t>صادرات مصل اللبن أو الشرش ومنتجات ألبان أخري</t>
  </si>
  <si>
    <t>صادرات الزبدة والسمن</t>
  </si>
  <si>
    <t>صادرات الجبنة واللبن الرايب</t>
  </si>
  <si>
    <t>صادرات جملة  البيض</t>
  </si>
  <si>
    <t>صادرات بيض بقشره (بيض المائدة)</t>
  </si>
  <si>
    <t>صادرات بيض التفريخ</t>
  </si>
  <si>
    <t>صادرات بيض في صور أخري</t>
  </si>
  <si>
    <t>صادرات جملة الاسماك (1)</t>
  </si>
  <si>
    <t>صادرات الاسماك الحية</t>
  </si>
  <si>
    <t>صادرات الاسماك (الطازجة أو المبردة أو المجمدة باستثناء شرائح الاسمك ولحوم الاسماك الاخري)</t>
  </si>
  <si>
    <t>صادرات شرائح الاسماك وغيرها من لحوم الاسماك الاخري (طازجة أو مبردة أو مجمدة)</t>
  </si>
  <si>
    <t>صادرات الاسماك (المملحة أو المجففة أو المدخنة)</t>
  </si>
  <si>
    <t>صادرات القشريات (حية أو طازجة أو مبردة أو مجمدة المملحة أو المجففة)</t>
  </si>
  <si>
    <t>صادرات الرخويات (حية أو طازجة أو مبردة أو مجمدة أو مدخن)</t>
  </si>
  <si>
    <t xml:space="preserve">صادرات اللافقريات المائية الأخري (حية أو طازجة أو مبردة أو مجمدة أو مجففة) </t>
  </si>
  <si>
    <t>صادرات العسل الطبيعى</t>
  </si>
  <si>
    <t>صادرات جملة البن والشاي والكاكاو</t>
  </si>
  <si>
    <t>صادرات الشاى</t>
  </si>
  <si>
    <t>صادرات حبوب الكاكاو ومنتجاته</t>
  </si>
  <si>
    <t>صادرات البن الاخضر والمحمص و المطحون ومستحضرات البن</t>
  </si>
  <si>
    <t>صادرات التبغ الخام والمصنع</t>
  </si>
  <si>
    <t xml:space="preserve">صادرات جملة التوابل </t>
  </si>
  <si>
    <t>صادرات القرفة</t>
  </si>
  <si>
    <t>صادرات القرنفل</t>
  </si>
  <si>
    <t>صادرات جوزة الطيب والهيل</t>
  </si>
  <si>
    <t>صادرات اليانسون والكمون والكزبرة والشمر والكراويه</t>
  </si>
  <si>
    <t>صادرات الزنجبيل والزعفران والكركم الزعتر،  والكاري والتوابل الأخرى</t>
  </si>
  <si>
    <t>صادرات فانيلا</t>
  </si>
  <si>
    <t>صادرات نباتات الزهور والزينة</t>
  </si>
  <si>
    <t xml:space="preserve">صادرات جملة المنتجات الغذائية المصنعة </t>
  </si>
  <si>
    <t>صادرات النقانق ومنتجات مماثلة مصنعة من اللحوم</t>
  </si>
  <si>
    <t>صادرات اللحوم المصنعة أو المحفوظة</t>
  </si>
  <si>
    <t>صادرات الاسماك المصنعة والمحفوظة والكفيار والكفيار المجهز من بيض الاسماك</t>
  </si>
  <si>
    <t>صادرات القشريات والرخويات واللافقريات المائية الأخرى(المصنعة والمجهزة)</t>
  </si>
  <si>
    <t>صادرات منتجات الحبوب المجهزة</t>
  </si>
  <si>
    <t xml:space="preserve">   صادرات المكرونة مجهزة أو غير مجهزة</t>
  </si>
  <si>
    <t xml:space="preserve">صادرات المخبوزات المحمصة </t>
  </si>
  <si>
    <t>صادرات الخبز والمعجنات والبسكويت ومنتجات حبوب مصنعة أخري</t>
  </si>
  <si>
    <t>صادرات  الخضروات والفاكهة والمكسرات المصنعة أوالمحفوظة بالخل</t>
  </si>
  <si>
    <t>صادرات الطماطم المصنعة  أو المحفوظة</t>
  </si>
  <si>
    <t xml:space="preserve">صادرات المشروم والكمأة المصنعة أو المحفوظة </t>
  </si>
  <si>
    <t>صادرات الخضروات المصنعة أو المحفوظة المجمدة</t>
  </si>
  <si>
    <t>صادرات الخضروات الأخرى المصنعة أو المحفوظة بخلاف الخل أو حمض الخليك، وغير المجمدة</t>
  </si>
  <si>
    <t>صادرات الخضروات والفواكه والمكسرات وقشر الفواكه وغيرها من أجزاء صالحة للأكل من النباتات، المحفوظة بالسكر</t>
  </si>
  <si>
    <t xml:space="preserve">صادرات مربي وجلي الفاكهة </t>
  </si>
  <si>
    <t>صادرات فاكهة واجزاء اخري من النباتات مصنعة أو محفوظة غير مضاف إليها سكر</t>
  </si>
  <si>
    <t xml:space="preserve">صادرات عصائر الفاكهة والخضروات </t>
  </si>
  <si>
    <t>صادرات منتجات غذائية مصنعة متنوعة</t>
  </si>
  <si>
    <t>صادرات الالياف</t>
  </si>
  <si>
    <t>صادرات القطن الشعر</t>
  </si>
  <si>
    <t>صادرات أعلاف الحيوانات</t>
  </si>
  <si>
    <t>صادرات مسحوق الاسماك ومجففات اللحوم والاحشاء (غير صالحة للأكل)</t>
  </si>
  <si>
    <t>Buffaloes Live</t>
  </si>
  <si>
    <t>الصادرات الكلية والزراعية والغذائية خلال الفترة  2016-2018</t>
  </si>
  <si>
    <t>TOTAL, AGRICULTURAL AND FOOD EXPORTS  2016 - 2018</t>
  </si>
  <si>
    <t xml:space="preserve">299	</t>
  </si>
  <si>
    <t>fao</t>
  </si>
  <si>
    <t>Somalia</t>
  </si>
  <si>
    <t>Jordan </t>
  </si>
  <si>
    <t>Comoros </t>
  </si>
  <si>
    <t>Qatar </t>
  </si>
  <si>
    <t>022004</t>
  </si>
  <si>
    <t>090901</t>
  </si>
  <si>
    <t>080520</t>
  </si>
  <si>
    <t>0709</t>
  </si>
  <si>
    <t>071029</t>
  </si>
  <si>
    <t>0713</t>
  </si>
  <si>
    <t>0714</t>
  </si>
  <si>
    <t>071390</t>
  </si>
  <si>
    <t>040711</t>
  </si>
  <si>
    <t>040721</t>
  </si>
  <si>
    <t>0710</t>
  </si>
  <si>
    <t>Comoros</t>
  </si>
  <si>
    <t>Qatar</t>
  </si>
  <si>
    <t>Arab Country Aggregation</t>
  </si>
  <si>
    <t>Mauritania </t>
  </si>
  <si>
    <t>Jordan*</t>
  </si>
  <si>
    <t xml:space="preserve">* اعادة الصادر </t>
  </si>
  <si>
    <t>Jordan</t>
  </si>
  <si>
    <t>United Arab Emirates </t>
  </si>
  <si>
    <t>Bahrain </t>
  </si>
  <si>
    <t>United Arab Emirates  </t>
  </si>
  <si>
    <t>Bahrain  </t>
  </si>
  <si>
    <t>Tunisia </t>
  </si>
  <si>
    <t>Algeria </t>
  </si>
  <si>
    <t>Saudi Arabia </t>
  </si>
  <si>
    <t>Sudan </t>
  </si>
  <si>
    <t>Kuwait </t>
  </si>
  <si>
    <t>Lebanon </t>
  </si>
  <si>
    <t>Morocco </t>
  </si>
  <si>
    <t>Oman </t>
  </si>
  <si>
    <t>Egypt </t>
  </si>
  <si>
    <t>Palestine </t>
  </si>
  <si>
    <t>Libya</t>
  </si>
  <si>
    <t>Arab Countries</t>
  </si>
  <si>
    <t xml:space="preserve">Syrian </t>
  </si>
  <si>
    <t>جدول (373)</t>
  </si>
  <si>
    <t>Table (373)</t>
  </si>
  <si>
    <t>جدول (374)</t>
  </si>
  <si>
    <t>Table (374)</t>
  </si>
  <si>
    <t>Table (375)</t>
  </si>
  <si>
    <t>جدول (375)</t>
  </si>
  <si>
    <t>جدول (376)</t>
  </si>
  <si>
    <t>Table (376)</t>
  </si>
  <si>
    <t>جدول (377)</t>
  </si>
  <si>
    <t>Table (377)</t>
  </si>
  <si>
    <t>جدول (378)</t>
  </si>
  <si>
    <t>Table (378)</t>
  </si>
  <si>
    <t>Table (402 )</t>
  </si>
  <si>
    <t>Table (408)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</si>
</sst>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sz val="12"/>
      <name val="Arabic Transparent"/>
      <charset val="178"/>
    </font>
    <font>
      <vertAlign val="superscript"/>
      <sz val="12"/>
      <name val="Arial"/>
      <family val="2"/>
    </font>
    <font>
      <sz val="12"/>
      <name val="Courier New"/>
      <family val="3"/>
    </font>
    <font>
      <sz val="12"/>
      <name val="Arial"/>
      <family val="2"/>
      <charset val="178"/>
    </font>
    <font>
      <sz val="12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2"/>
      <color indexed="8"/>
      <name val="Arial"/>
      <family val="2"/>
      <charset val="178"/>
    </font>
    <font>
      <sz val="12"/>
      <color theme="1"/>
      <name val="Courier New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18" fillId="31" borderId="0" applyNumberFormat="0" applyBorder="0" applyAlignment="0" applyProtection="0"/>
    <xf numFmtId="0" fontId="26" fillId="0" borderId="32">
      <alignment horizontal="right" vertical="center" indent="1"/>
    </xf>
    <xf numFmtId="0" fontId="18" fillId="31" borderId="0" applyNumberFormat="0" applyBorder="0" applyAlignment="0" applyProtection="0"/>
  </cellStyleXfs>
  <cellXfs count="265">
    <xf numFmtId="0" fontId="0" fillId="0" borderId="0" xfId="0"/>
    <xf numFmtId="0" fontId="24" fillId="0" borderId="15" xfId="0" applyFont="1" applyFill="1" applyBorder="1"/>
    <xf numFmtId="0" fontId="20" fillId="0" borderId="30" xfId="0" applyFont="1" applyFill="1" applyBorder="1" applyAlignment="1">
      <alignment horizontal="center" readingOrder="1"/>
    </xf>
    <xf numFmtId="0" fontId="20" fillId="0" borderId="0" xfId="0" applyFont="1" applyFill="1" applyAlignment="1">
      <alignment vertical="top" wrapText="1" readingOrder="2"/>
    </xf>
    <xf numFmtId="0" fontId="24" fillId="0" borderId="0" xfId="0" applyFont="1" applyFill="1"/>
    <xf numFmtId="0" fontId="20" fillId="0" borderId="13" xfId="0" applyFont="1" applyFill="1" applyBorder="1" applyAlignment="1">
      <alignment horizontal="center" readingOrder="1"/>
    </xf>
    <xf numFmtId="0" fontId="20" fillId="0" borderId="24" xfId="0" applyFont="1" applyFill="1" applyBorder="1" applyAlignment="1">
      <alignment horizontal="center" readingOrder="1"/>
    </xf>
    <xf numFmtId="0" fontId="20" fillId="0" borderId="0" xfId="0" applyFont="1" applyFill="1" applyBorder="1" applyAlignment="1">
      <alignment horizontal="center" readingOrder="1"/>
    </xf>
    <xf numFmtId="0" fontId="20" fillId="0" borderId="11" xfId="0" applyFont="1" applyFill="1" applyBorder="1" applyAlignment="1">
      <alignment vertical="top" wrapText="1" readingOrder="2"/>
    </xf>
    <xf numFmtId="0" fontId="20" fillId="0" borderId="17" xfId="0" applyFont="1" applyFill="1" applyBorder="1" applyAlignment="1">
      <alignment horizontal="center" readingOrder="1"/>
    </xf>
    <xf numFmtId="0" fontId="20" fillId="0" borderId="20" xfId="0" applyFont="1" applyFill="1" applyBorder="1" applyAlignment="1">
      <alignment horizontal="center" readingOrder="1"/>
    </xf>
    <xf numFmtId="0" fontId="20" fillId="0" borderId="21" xfId="0" applyFont="1" applyFill="1" applyBorder="1" applyAlignment="1">
      <alignment horizontal="center" readingOrder="1"/>
    </xf>
    <xf numFmtId="0" fontId="20" fillId="0" borderId="13" xfId="0" applyFont="1" applyFill="1" applyBorder="1" applyAlignment="1">
      <alignment horizontal="center" readingOrder="2"/>
    </xf>
    <xf numFmtId="165" fontId="20" fillId="0" borderId="13" xfId="0" applyNumberFormat="1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left" readingOrder="1"/>
    </xf>
    <xf numFmtId="165" fontId="20" fillId="0" borderId="22" xfId="0" applyNumberFormat="1" applyFont="1" applyFill="1" applyBorder="1" applyAlignment="1">
      <alignment horizontal="center" readingOrder="1"/>
    </xf>
    <xf numFmtId="165" fontId="20" fillId="0" borderId="29" xfId="0" applyNumberFormat="1" applyFont="1" applyFill="1" applyBorder="1" applyAlignment="1">
      <alignment horizontal="center" readingOrder="1"/>
    </xf>
    <xf numFmtId="0" fontId="20" fillId="0" borderId="0" xfId="0" applyFont="1" applyFill="1" applyBorder="1" applyAlignment="1">
      <alignment horizontal="center" readingOrder="2"/>
    </xf>
    <xf numFmtId="0" fontId="20" fillId="0" borderId="35" xfId="0" applyFont="1" applyFill="1" applyBorder="1" applyAlignment="1">
      <alignment horizontal="right" readingOrder="2"/>
    </xf>
    <xf numFmtId="2" fontId="20" fillId="0" borderId="22" xfId="0" applyNumberFormat="1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right" readingOrder="2"/>
    </xf>
    <xf numFmtId="2" fontId="20" fillId="0" borderId="13" xfId="0" applyNumberFormat="1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2"/>
    </xf>
    <xf numFmtId="0" fontId="20" fillId="0" borderId="29" xfId="0" applyFont="1" applyFill="1" applyBorder="1" applyAlignment="1">
      <alignment horizontal="center" readingOrder="1"/>
    </xf>
    <xf numFmtId="2" fontId="20" fillId="0" borderId="13" xfId="0" applyNumberFormat="1" applyFont="1" applyFill="1" applyBorder="1" applyAlignment="1">
      <alignment horizontal="center" wrapText="1" readingOrder="1"/>
    </xf>
    <xf numFmtId="2" fontId="20" fillId="0" borderId="25" xfId="0" applyNumberFormat="1" applyFont="1" applyFill="1" applyBorder="1" applyAlignment="1">
      <alignment horizontal="center" readingOrder="1"/>
    </xf>
    <xf numFmtId="2" fontId="20" fillId="0" borderId="12" xfId="0" applyNumberFormat="1" applyFont="1" applyFill="1" applyBorder="1" applyAlignment="1">
      <alignment horizontal="center" wrapText="1" readingOrder="1"/>
    </xf>
    <xf numFmtId="2" fontId="20" fillId="0" borderId="21" xfId="0" applyNumberFormat="1" applyFont="1" applyFill="1" applyBorder="1" applyAlignment="1">
      <alignment horizontal="center" wrapText="1" readingOrder="1"/>
    </xf>
    <xf numFmtId="2" fontId="20" fillId="0" borderId="10" xfId="0" applyNumberFormat="1" applyFont="1" applyFill="1" applyBorder="1" applyAlignment="1">
      <alignment horizontal="center" wrapText="1" readingOrder="1"/>
    </xf>
    <xf numFmtId="0" fontId="20" fillId="0" borderId="0" xfId="0" applyFont="1" applyFill="1" applyBorder="1" applyAlignment="1">
      <alignment readingOrder="1"/>
    </xf>
    <xf numFmtId="2" fontId="20" fillId="0" borderId="22" xfId="0" applyNumberFormat="1" applyFont="1" applyFill="1" applyBorder="1" applyAlignment="1">
      <alignment horizontal="center" wrapText="1" readingOrder="1"/>
    </xf>
    <xf numFmtId="2" fontId="20" fillId="0" borderId="25" xfId="0" applyNumberFormat="1" applyFont="1" applyFill="1" applyBorder="1" applyAlignment="1">
      <alignment horizontal="center" wrapText="1" readingOrder="1"/>
    </xf>
    <xf numFmtId="164" fontId="20" fillId="0" borderId="13" xfId="0" applyNumberFormat="1" applyFont="1" applyFill="1" applyBorder="1" applyAlignment="1">
      <alignment horizontal="center" wrapText="1" readingOrder="1"/>
    </xf>
    <xf numFmtId="0" fontId="20" fillId="0" borderId="0" xfId="0" applyFont="1" applyFill="1"/>
    <xf numFmtId="0" fontId="20" fillId="0" borderId="0" xfId="0" applyFont="1" applyFill="1" applyAlignment="1">
      <alignment horizontal="left"/>
    </xf>
    <xf numFmtId="2" fontId="19" fillId="0" borderId="25" xfId="0" applyNumberFormat="1" applyFont="1" applyFill="1" applyBorder="1" applyAlignment="1">
      <alignment horizontal="left" readingOrder="1"/>
    </xf>
    <xf numFmtId="2" fontId="19" fillId="0" borderId="12" xfId="0" applyNumberFormat="1" applyFont="1" applyFill="1" applyBorder="1" applyAlignment="1">
      <alignment horizontal="left" readingOrder="1"/>
    </xf>
    <xf numFmtId="0" fontId="29" fillId="0" borderId="0" xfId="0" applyFont="1" applyFill="1" applyAlignment="1">
      <alignment horizontal="left" readingOrder="1"/>
    </xf>
    <xf numFmtId="0" fontId="30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right" readingOrder="2"/>
    </xf>
    <xf numFmtId="0" fontId="20" fillId="0" borderId="0" xfId="0" applyFont="1" applyFill="1" applyAlignment="1">
      <alignment horizontal="right" readingOrder="1"/>
    </xf>
    <xf numFmtId="0" fontId="20" fillId="0" borderId="0" xfId="0" applyFont="1" applyFill="1" applyAlignment="1">
      <alignment horizontal="center" readingOrder="1"/>
    </xf>
    <xf numFmtId="0" fontId="23" fillId="0" borderId="0" xfId="0" applyFont="1" applyFill="1" applyAlignment="1">
      <alignment horizontal="center" readingOrder="1"/>
    </xf>
    <xf numFmtId="2" fontId="24" fillId="0" borderId="0" xfId="0" applyNumberFormat="1" applyFont="1" applyFill="1"/>
    <xf numFmtId="0" fontId="31" fillId="0" borderId="0" xfId="0" applyFont="1" applyFill="1" applyAlignment="1">
      <alignment horizontal="left" vertical="center" readingOrder="1"/>
    </xf>
    <xf numFmtId="0" fontId="29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readingOrder="1"/>
    </xf>
    <xf numFmtId="0" fontId="20" fillId="0" borderId="0" xfId="0" applyFont="1" applyFill="1" applyBorder="1" applyAlignment="1">
      <alignment horizontal="left" vertical="center" readingOrder="1"/>
    </xf>
    <xf numFmtId="0" fontId="20" fillId="0" borderId="0" xfId="0" applyFont="1" applyFill="1" applyBorder="1" applyAlignment="1">
      <alignment vertical="center" readingOrder="1"/>
    </xf>
    <xf numFmtId="0" fontId="20" fillId="0" borderId="0" xfId="0" applyFont="1" applyFill="1" applyAlignment="1">
      <alignment wrapText="1"/>
    </xf>
    <xf numFmtId="0" fontId="29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horizontal="left" readingOrder="1"/>
    </xf>
    <xf numFmtId="0" fontId="20" fillId="0" borderId="0" xfId="0" applyFont="1" applyFill="1" applyAlignment="1">
      <alignment horizontal="right" wrapText="1"/>
    </xf>
    <xf numFmtId="0" fontId="20" fillId="0" borderId="21" xfId="0" applyFont="1" applyFill="1" applyBorder="1" applyAlignment="1">
      <alignment horizontal="center" readingOrder="2"/>
    </xf>
    <xf numFmtId="0" fontId="20" fillId="0" borderId="17" xfId="0" applyFont="1" applyFill="1" applyBorder="1" applyAlignment="1">
      <alignment readingOrder="2"/>
    </xf>
    <xf numFmtId="0" fontId="20" fillId="0" borderId="16" xfId="0" applyFont="1" applyFill="1" applyBorder="1" applyAlignment="1">
      <alignment readingOrder="1"/>
    </xf>
    <xf numFmtId="0" fontId="20" fillId="0" borderId="20" xfId="0" applyFont="1" applyFill="1" applyBorder="1" applyAlignment="1">
      <alignment readingOrder="2"/>
    </xf>
    <xf numFmtId="0" fontId="20" fillId="0" borderId="10" xfId="0" applyFont="1" applyFill="1" applyBorder="1" applyAlignment="1">
      <alignment readingOrder="1"/>
    </xf>
    <xf numFmtId="0" fontId="20" fillId="0" borderId="23" xfId="0" applyFont="1" applyFill="1" applyBorder="1" applyAlignment="1">
      <alignment readingOrder="2"/>
    </xf>
    <xf numFmtId="0" fontId="20" fillId="0" borderId="12" xfId="0" applyFont="1" applyFill="1" applyBorder="1" applyAlignment="1">
      <alignment readingOrder="1"/>
    </xf>
    <xf numFmtId="0" fontId="20" fillId="0" borderId="16" xfId="0" applyFont="1" applyFill="1" applyBorder="1" applyAlignment="1">
      <alignment readingOrder="2"/>
    </xf>
    <xf numFmtId="0" fontId="20" fillId="0" borderId="10" xfId="0" applyFont="1" applyFill="1" applyBorder="1" applyAlignment="1">
      <alignment readingOrder="2"/>
    </xf>
    <xf numFmtId="0" fontId="20" fillId="0" borderId="24" xfId="0" applyFont="1" applyFill="1" applyBorder="1" applyAlignment="1">
      <alignment readingOrder="2"/>
    </xf>
    <xf numFmtId="0" fontId="20" fillId="0" borderId="0" xfId="0" applyFont="1" applyFill="1" applyAlignment="1">
      <alignment vertical="top" wrapText="1" readingOrder="1"/>
    </xf>
    <xf numFmtId="0" fontId="24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vertical="top" readingOrder="2"/>
    </xf>
    <xf numFmtId="0" fontId="20" fillId="0" borderId="11" xfId="0" applyFont="1" applyFill="1" applyBorder="1" applyAlignment="1">
      <alignment vertical="top" readingOrder="2"/>
    </xf>
    <xf numFmtId="0" fontId="20" fillId="0" borderId="11" xfId="0" applyFont="1" applyFill="1" applyBorder="1" applyAlignment="1">
      <alignment horizontal="center" vertical="top" wrapText="1" readingOrder="2"/>
    </xf>
    <xf numFmtId="0" fontId="25" fillId="0" borderId="0" xfId="0" applyFont="1" applyFill="1" applyAlignment="1">
      <alignment vertical="center" readingOrder="1"/>
    </xf>
    <xf numFmtId="0" fontId="20" fillId="0" borderId="11" xfId="0" applyFont="1" applyFill="1" applyBorder="1" applyAlignment="1">
      <alignment horizontal="right" vertical="center" readingOrder="2"/>
    </xf>
    <xf numFmtId="0" fontId="20" fillId="0" borderId="11" xfId="0" applyFont="1" applyFill="1" applyBorder="1" applyAlignment="1">
      <alignment horizontal="right" vertical="top" readingOrder="2"/>
    </xf>
    <xf numFmtId="0" fontId="20" fillId="0" borderId="0" xfId="0" applyFont="1" applyFill="1" applyAlignment="1">
      <alignment vertical="top" readingOrder="1"/>
    </xf>
    <xf numFmtId="0" fontId="27" fillId="0" borderId="36" xfId="0" applyFont="1" applyFill="1" applyBorder="1" applyAlignment="1">
      <alignment vertical="center"/>
    </xf>
    <xf numFmtId="0" fontId="35" fillId="0" borderId="25" xfId="0" applyFont="1" applyFill="1" applyBorder="1" applyAlignment="1">
      <alignment horizontal="center" readingOrder="2"/>
    </xf>
    <xf numFmtId="165" fontId="35" fillId="0" borderId="13" xfId="0" applyNumberFormat="1" applyFont="1" applyFill="1" applyBorder="1" applyAlignment="1">
      <alignment horizontal="center" readingOrder="1"/>
    </xf>
    <xf numFmtId="2" fontId="35" fillId="0" borderId="22" xfId="0" applyNumberFormat="1" applyFont="1" applyFill="1" applyBorder="1" applyAlignment="1">
      <alignment horizontal="center" readingOrder="1"/>
    </xf>
    <xf numFmtId="0" fontId="20" fillId="0" borderId="37" xfId="0" applyFont="1" applyFill="1" applyBorder="1" applyAlignment="1">
      <alignment horizontal="center" readingOrder="1"/>
    </xf>
    <xf numFmtId="2" fontId="35" fillId="0" borderId="25" xfId="0" applyNumberFormat="1" applyFont="1" applyFill="1" applyBorder="1" applyAlignment="1">
      <alignment horizontal="center" readingOrder="1"/>
    </xf>
    <xf numFmtId="0" fontId="37" fillId="0" borderId="0" xfId="0" applyFont="1" applyFill="1" applyAlignment="1"/>
    <xf numFmtId="0" fontId="24" fillId="0" borderId="0" xfId="0" applyFont="1" applyFill="1" applyAlignment="1">
      <alignment readingOrder="1"/>
    </xf>
    <xf numFmtId="0" fontId="37" fillId="0" borderId="0" xfId="0" applyFont="1" applyFill="1"/>
    <xf numFmtId="0" fontId="38" fillId="0" borderId="0" xfId="0" applyFont="1" applyFill="1" applyBorder="1" applyAlignment="1">
      <alignment horizontal="left" vertical="center"/>
    </xf>
    <xf numFmtId="2" fontId="20" fillId="0" borderId="12" xfId="0" applyNumberFormat="1" applyFont="1" applyFill="1" applyBorder="1" applyAlignment="1">
      <alignment horizontal="center" readingOrder="1"/>
    </xf>
    <xf numFmtId="2" fontId="20" fillId="0" borderId="11" xfId="0" applyNumberFormat="1" applyFont="1" applyFill="1" applyBorder="1" applyAlignment="1">
      <alignment horizontal="center" readingOrder="1"/>
    </xf>
    <xf numFmtId="0" fontId="35" fillId="0" borderId="0" xfId="0" applyFont="1" applyFill="1" applyBorder="1" applyAlignment="1">
      <alignment horizontal="center" readingOrder="2"/>
    </xf>
    <xf numFmtId="2" fontId="35" fillId="0" borderId="0" xfId="0" applyNumberFormat="1" applyFont="1" applyFill="1" applyBorder="1" applyAlignment="1">
      <alignment horizontal="center" readingOrder="1"/>
    </xf>
    <xf numFmtId="0" fontId="20" fillId="0" borderId="0" xfId="0" applyFont="1" applyFill="1" applyAlignment="1">
      <alignment horizontal="left" vertical="top" readingOrder="1"/>
    </xf>
    <xf numFmtId="0" fontId="25" fillId="0" borderId="0" xfId="0" applyFont="1" applyFill="1" applyAlignment="1"/>
    <xf numFmtId="2" fontId="20" fillId="0" borderId="24" xfId="0" applyNumberFormat="1" applyFont="1" applyFill="1" applyBorder="1" applyAlignment="1">
      <alignment horizontal="center" readingOrder="1"/>
    </xf>
    <xf numFmtId="2" fontId="20" fillId="0" borderId="37" xfId="0" applyNumberFormat="1" applyFont="1" applyFill="1" applyBorder="1" applyAlignment="1">
      <alignment horizontal="center" readingOrder="1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horizontal="left" readingOrder="1"/>
    </xf>
    <xf numFmtId="0" fontId="25" fillId="0" borderId="0" xfId="0" applyFont="1" applyFill="1" applyAlignment="1">
      <alignment vertical="center"/>
    </xf>
    <xf numFmtId="0" fontId="39" fillId="0" borderId="0" xfId="0" applyFont="1" applyFill="1" applyAlignment="1">
      <alignment horizontal="left" vertical="center" readingOrder="1"/>
    </xf>
    <xf numFmtId="164" fontId="35" fillId="0" borderId="22" xfId="0" applyNumberFormat="1" applyFont="1" applyFill="1" applyBorder="1" applyAlignment="1">
      <alignment horizontal="center" readingOrder="1"/>
    </xf>
    <xf numFmtId="0" fontId="20" fillId="0" borderId="0" xfId="0" applyFont="1" applyFill="1" applyAlignment="1">
      <alignment horizontal="right" vertical="top" wrapText="1" readingOrder="2"/>
    </xf>
    <xf numFmtId="0" fontId="20" fillId="0" borderId="0" xfId="0" applyFont="1" applyFill="1" applyAlignment="1">
      <alignment horizontal="right" vertical="top" readingOrder="2"/>
    </xf>
    <xf numFmtId="0" fontId="20" fillId="0" borderId="0" xfId="0" applyFont="1" applyFill="1" applyAlignment="1">
      <alignment horizontal="center" vertical="top" wrapText="1" readingOrder="1"/>
    </xf>
    <xf numFmtId="0" fontId="20" fillId="0" borderId="18" xfId="0" applyFont="1" applyFill="1" applyBorder="1" applyAlignment="1">
      <alignment horizontal="center" readingOrder="2"/>
    </xf>
    <xf numFmtId="0" fontId="20" fillId="0" borderId="20" xfId="0" applyFont="1" applyFill="1" applyBorder="1" applyAlignment="1">
      <alignment horizontal="center" readingOrder="2"/>
    </xf>
    <xf numFmtId="0" fontId="20" fillId="0" borderId="0" xfId="0" applyFont="1" applyFill="1" applyAlignment="1">
      <alignment horizontal="left" wrapText="1"/>
    </xf>
    <xf numFmtId="0" fontId="20" fillId="0" borderId="16" xfId="0" applyFont="1" applyFill="1" applyBorder="1" applyAlignment="1">
      <alignment horizontal="center" readingOrder="2"/>
    </xf>
    <xf numFmtId="0" fontId="20" fillId="0" borderId="10" xfId="0" applyFont="1" applyFill="1" applyBorder="1" applyAlignment="1">
      <alignment horizontal="center" readingOrder="2"/>
    </xf>
    <xf numFmtId="0" fontId="20" fillId="0" borderId="16" xfId="0" applyFont="1" applyFill="1" applyBorder="1" applyAlignment="1">
      <alignment horizontal="center" readingOrder="1"/>
    </xf>
    <xf numFmtId="0" fontId="20" fillId="0" borderId="10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0" xfId="0" applyFont="1" applyFill="1" applyBorder="1" applyAlignment="1">
      <alignment horizontal="center" readingOrder="1"/>
    </xf>
    <xf numFmtId="3" fontId="36" fillId="0" borderId="25" xfId="0" applyNumberFormat="1" applyFont="1" applyFill="1" applyBorder="1" applyAlignment="1">
      <alignment horizontal="center" vertical="center" readingOrder="2"/>
    </xf>
    <xf numFmtId="0" fontId="33" fillId="0" borderId="0" xfId="0" applyFont="1" applyFill="1"/>
    <xf numFmtId="0" fontId="32" fillId="0" borderId="0" xfId="0" applyFont="1" applyFill="1"/>
    <xf numFmtId="3" fontId="36" fillId="0" borderId="0" xfId="0" applyNumberFormat="1" applyFont="1" applyFill="1" applyBorder="1" applyAlignment="1">
      <alignment horizontal="center" vertical="center" readingOrder="2"/>
    </xf>
    <xf numFmtId="0" fontId="20" fillId="0" borderId="25" xfId="0" applyFont="1" applyFill="1" applyBorder="1" applyAlignment="1">
      <alignment horizontal="center" readingOrder="1"/>
    </xf>
    <xf numFmtId="0" fontId="32" fillId="0" borderId="0" xfId="0" applyFont="1" applyFill="1" applyAlignment="1"/>
    <xf numFmtId="0" fontId="35" fillId="0" borderId="16" xfId="0" applyFont="1" applyFill="1" applyBorder="1" applyAlignment="1">
      <alignment horizontal="center" readingOrder="1"/>
    </xf>
    <xf numFmtId="0" fontId="20" fillId="0" borderId="0" xfId="0" applyFont="1" applyFill="1" applyAlignment="1">
      <alignment horizontal="right" vertical="top" wrapText="1" readingOrder="2"/>
    </xf>
    <xf numFmtId="0" fontId="20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 vertical="top" wrapText="1" readingOrder="1"/>
    </xf>
    <xf numFmtId="0" fontId="20" fillId="0" borderId="0" xfId="0" applyFont="1" applyFill="1" applyAlignment="1">
      <alignment horizontal="right" vertical="top" readingOrder="2"/>
    </xf>
    <xf numFmtId="0" fontId="33" fillId="0" borderId="0" xfId="0" applyFont="1" applyFill="1" applyAlignment="1">
      <alignment horizontal="right" readingOrder="1"/>
    </xf>
    <xf numFmtId="0" fontId="30" fillId="0" borderId="0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readingOrder="1"/>
    </xf>
    <xf numFmtId="2" fontId="35" fillId="0" borderId="12" xfId="0" applyNumberFormat="1" applyFont="1" applyFill="1" applyBorder="1" applyAlignment="1">
      <alignment horizontal="center" wrapText="1" readingOrder="1"/>
    </xf>
    <xf numFmtId="0" fontId="20" fillId="0" borderId="16" xfId="0" applyFont="1" applyFill="1" applyBorder="1" applyAlignment="1">
      <alignment horizontal="center" readingOrder="2"/>
    </xf>
    <xf numFmtId="0" fontId="20" fillId="0" borderId="16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2" fontId="35" fillId="0" borderId="13" xfId="0" applyNumberFormat="1" applyFont="1" applyFill="1" applyBorder="1" applyAlignment="1">
      <alignment horizontal="center" wrapText="1" readingOrder="1"/>
    </xf>
    <xf numFmtId="2" fontId="20" fillId="0" borderId="0" xfId="0" applyNumberFormat="1" applyFont="1" applyFill="1" applyBorder="1" applyAlignment="1">
      <alignment horizontal="center" wrapText="1" readingOrder="1"/>
    </xf>
    <xf numFmtId="0" fontId="24" fillId="0" borderId="0" xfId="0" applyFont="1" applyFill="1" applyBorder="1"/>
    <xf numFmtId="0" fontId="20" fillId="0" borderId="0" xfId="0" applyFont="1" applyFill="1" applyAlignment="1">
      <alignment horizontal="right" vertical="top" wrapText="1" readingOrder="2"/>
    </xf>
    <xf numFmtId="0" fontId="20" fillId="0" borderId="0" xfId="0" applyFont="1" applyFill="1" applyAlignment="1">
      <alignment horizontal="left" wrapText="1"/>
    </xf>
    <xf numFmtId="49" fontId="20" fillId="0" borderId="0" xfId="0" applyNumberFormat="1" applyFont="1" applyFill="1" applyAlignment="1">
      <alignment horizontal="left" wrapText="1"/>
    </xf>
    <xf numFmtId="0" fontId="20" fillId="0" borderId="0" xfId="0" applyFont="1" applyFill="1" applyAlignment="1">
      <alignment horizontal="right" vertical="top" wrapText="1" readingOrder="2"/>
    </xf>
    <xf numFmtId="0" fontId="20" fillId="0" borderId="12" xfId="0" applyFont="1" applyFill="1" applyBorder="1" applyAlignment="1">
      <alignment horizontal="center" readingOrder="1"/>
    </xf>
    <xf numFmtId="0" fontId="20" fillId="0" borderId="0" xfId="0" applyFont="1" applyFill="1" applyAlignment="1">
      <alignment horizontal="left" wrapText="1"/>
    </xf>
    <xf numFmtId="0" fontId="20" fillId="0" borderId="16" xfId="0" applyFont="1" applyFill="1" applyBorder="1" applyAlignment="1">
      <alignment horizontal="center" readingOrder="2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2"/>
    </xf>
    <xf numFmtId="0" fontId="20" fillId="0" borderId="16" xfId="0" applyFont="1" applyFill="1" applyBorder="1" applyAlignment="1">
      <alignment horizontal="center" readingOrder="1"/>
    </xf>
    <xf numFmtId="0" fontId="20" fillId="0" borderId="10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2" fontId="20" fillId="33" borderId="12" xfId="0" applyNumberFormat="1" applyFont="1" applyFill="1" applyBorder="1" applyAlignment="1">
      <alignment horizontal="center" wrapText="1" readingOrder="1"/>
    </xf>
    <xf numFmtId="0" fontId="24" fillId="33" borderId="0" xfId="0" applyFont="1" applyFill="1"/>
    <xf numFmtId="0" fontId="20" fillId="0" borderId="16" xfId="0" applyFont="1" applyFill="1" applyBorder="1" applyAlignment="1">
      <alignment horizontal="center" readingOrder="1"/>
    </xf>
    <xf numFmtId="0" fontId="20" fillId="0" borderId="10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18" xfId="0" applyFont="1" applyFill="1" applyBorder="1" applyAlignment="1">
      <alignment horizontal="center" readingOrder="2"/>
    </xf>
    <xf numFmtId="0" fontId="20" fillId="0" borderId="16" xfId="0" applyFont="1" applyFill="1" applyBorder="1" applyAlignment="1">
      <alignment horizontal="center" readingOrder="2"/>
    </xf>
    <xf numFmtId="0" fontId="20" fillId="0" borderId="19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49" fontId="24" fillId="0" borderId="0" xfId="0" applyNumberFormat="1" applyFont="1" applyFill="1"/>
    <xf numFmtId="2" fontId="35" fillId="0" borderId="13" xfId="0" applyNumberFormat="1" applyFont="1" applyFill="1" applyBorder="1" applyAlignment="1">
      <alignment horizontal="center" readingOrder="1"/>
    </xf>
    <xf numFmtId="2" fontId="35" fillId="0" borderId="12" xfId="0" applyNumberFormat="1" applyFont="1" applyFill="1" applyBorder="1" applyAlignment="1">
      <alignment horizontal="center" readingOrder="1"/>
    </xf>
    <xf numFmtId="3" fontId="36" fillId="0" borderId="26" xfId="0" applyNumberFormat="1" applyFont="1" applyFill="1" applyBorder="1" applyAlignment="1">
      <alignment horizontal="center" vertical="center" readingOrder="2"/>
    </xf>
    <xf numFmtId="2" fontId="20" fillId="34" borderId="12" xfId="0" applyNumberFormat="1" applyFont="1" applyFill="1" applyBorder="1" applyAlignment="1">
      <alignment horizontal="center" wrapText="1" readingOrder="1"/>
    </xf>
    <xf numFmtId="2" fontId="35" fillId="34" borderId="12" xfId="0" applyNumberFormat="1" applyFont="1" applyFill="1" applyBorder="1" applyAlignment="1">
      <alignment horizontal="center" wrapText="1" readingOrder="1"/>
    </xf>
    <xf numFmtId="3" fontId="36" fillId="34" borderId="25" xfId="0" applyNumberFormat="1" applyFont="1" applyFill="1" applyBorder="1" applyAlignment="1">
      <alignment horizontal="center" vertical="center" readingOrder="2"/>
    </xf>
    <xf numFmtId="0" fontId="20" fillId="0" borderId="16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2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2" fontId="35" fillId="0" borderId="25" xfId="0" applyNumberFormat="1" applyFont="1" applyFill="1" applyBorder="1" applyAlignment="1">
      <alignment horizontal="center" wrapText="1" readingOrder="1"/>
    </xf>
    <xf numFmtId="0" fontId="24" fillId="34" borderId="0" xfId="0" applyFont="1" applyFill="1"/>
    <xf numFmtId="0" fontId="20" fillId="34" borderId="0" xfId="0" applyFont="1" applyFill="1" applyBorder="1" applyAlignment="1">
      <alignment horizontal="left" vertical="center" readingOrder="1"/>
    </xf>
    <xf numFmtId="0" fontId="30" fillId="34" borderId="0" xfId="0" applyFont="1" applyFill="1" applyBorder="1" applyAlignment="1">
      <alignment horizontal="left" vertical="center"/>
    </xf>
    <xf numFmtId="0" fontId="20" fillId="34" borderId="16" xfId="0" applyFont="1" applyFill="1" applyBorder="1" applyAlignment="1">
      <alignment readingOrder="1"/>
    </xf>
    <xf numFmtId="0" fontId="20" fillId="34" borderId="16" xfId="0" applyFont="1" applyFill="1" applyBorder="1" applyAlignment="1">
      <alignment horizontal="center" readingOrder="2"/>
    </xf>
    <xf numFmtId="0" fontId="20" fillId="34" borderId="27" xfId="0" applyFont="1" applyFill="1" applyBorder="1" applyAlignment="1">
      <alignment horizontal="center" readingOrder="2"/>
    </xf>
    <xf numFmtId="0" fontId="20" fillId="34" borderId="10" xfId="0" applyFont="1" applyFill="1" applyBorder="1" applyAlignment="1">
      <alignment readingOrder="1"/>
    </xf>
    <xf numFmtId="0" fontId="20" fillId="34" borderId="12" xfId="0" applyFont="1" applyFill="1" applyBorder="1" applyAlignment="1">
      <alignment horizontal="center" readingOrder="1"/>
    </xf>
    <xf numFmtId="0" fontId="20" fillId="34" borderId="30" xfId="0" applyFont="1" applyFill="1" applyBorder="1" applyAlignment="1">
      <alignment horizontal="center" readingOrder="1"/>
    </xf>
    <xf numFmtId="0" fontId="20" fillId="34" borderId="12" xfId="0" applyFont="1" applyFill="1" applyBorder="1" applyAlignment="1">
      <alignment readingOrder="1"/>
    </xf>
    <xf numFmtId="0" fontId="20" fillId="34" borderId="14" xfId="0" applyFont="1" applyFill="1" applyBorder="1" applyAlignment="1">
      <alignment horizontal="center" readingOrder="1"/>
    </xf>
    <xf numFmtId="2" fontId="20" fillId="34" borderId="13" xfId="0" applyNumberFormat="1" applyFont="1" applyFill="1" applyBorder="1" applyAlignment="1">
      <alignment horizontal="center" wrapText="1" readingOrder="1"/>
    </xf>
    <xf numFmtId="0" fontId="20" fillId="34" borderId="27" xfId="0" applyFont="1" applyFill="1" applyBorder="1" applyAlignment="1">
      <alignment horizontal="center" readingOrder="1"/>
    </xf>
    <xf numFmtId="0" fontId="35" fillId="34" borderId="16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2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35" fillId="0" borderId="19" xfId="0" applyFont="1" applyFill="1" applyBorder="1" applyAlignment="1">
      <alignment horizontal="center" readingOrder="1"/>
    </xf>
    <xf numFmtId="0" fontId="35" fillId="0" borderId="16" xfId="0" applyFont="1" applyFill="1" applyBorder="1" applyAlignment="1">
      <alignment readingOrder="1"/>
    </xf>
    <xf numFmtId="0" fontId="35" fillId="0" borderId="16" xfId="0" applyFont="1" applyFill="1" applyBorder="1" applyAlignment="1">
      <alignment horizontal="center" readingOrder="2"/>
    </xf>
    <xf numFmtId="0" fontId="35" fillId="0" borderId="27" xfId="0" applyFont="1" applyFill="1" applyBorder="1" applyAlignment="1">
      <alignment horizontal="center" readingOrder="2"/>
    </xf>
    <xf numFmtId="0" fontId="35" fillId="0" borderId="10" xfId="0" applyFont="1" applyFill="1" applyBorder="1" applyAlignment="1">
      <alignment readingOrder="1"/>
    </xf>
    <xf numFmtId="0" fontId="35" fillId="0" borderId="12" xfId="0" applyFont="1" applyFill="1" applyBorder="1" applyAlignment="1">
      <alignment horizontal="center" readingOrder="1"/>
    </xf>
    <xf numFmtId="0" fontId="35" fillId="0" borderId="30" xfId="0" applyFont="1" applyFill="1" applyBorder="1" applyAlignment="1">
      <alignment horizontal="center" readingOrder="1"/>
    </xf>
    <xf numFmtId="0" fontId="35" fillId="0" borderId="12" xfId="0" applyFont="1" applyFill="1" applyBorder="1" applyAlignment="1">
      <alignment readingOrder="1"/>
    </xf>
    <xf numFmtId="0" fontId="35" fillId="0" borderId="14" xfId="0" applyFont="1" applyFill="1" applyBorder="1" applyAlignment="1">
      <alignment horizontal="center" readingOrder="1"/>
    </xf>
    <xf numFmtId="0" fontId="35" fillId="0" borderId="27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2"/>
    </xf>
    <xf numFmtId="0" fontId="20" fillId="0" borderId="12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2"/>
    </xf>
    <xf numFmtId="164" fontId="20" fillId="0" borderId="13" xfId="0" applyNumberFormat="1" applyFont="1" applyFill="1" applyBorder="1" applyAlignment="1">
      <alignment horizontal="center" readingOrder="1"/>
    </xf>
    <xf numFmtId="164" fontId="24" fillId="0" borderId="0" xfId="0" applyNumberFormat="1" applyFont="1" applyFill="1"/>
    <xf numFmtId="0" fontId="20" fillId="0" borderId="16" xfId="0" applyFont="1" applyFill="1" applyBorder="1" applyAlignment="1">
      <alignment horizontal="center" readingOrder="2"/>
    </xf>
    <xf numFmtId="0" fontId="20" fillId="0" borderId="12" xfId="0" applyFont="1" applyFill="1" applyBorder="1" applyAlignment="1">
      <alignment horizontal="center" readingOrder="1"/>
    </xf>
    <xf numFmtId="0" fontId="20" fillId="0" borderId="0" xfId="0" applyFont="1" applyFill="1" applyAlignment="1">
      <alignment horizontal="left" wrapText="1"/>
    </xf>
    <xf numFmtId="0" fontId="20" fillId="0" borderId="16" xfId="0" applyFont="1" applyFill="1" applyBorder="1" applyAlignment="1">
      <alignment horizontal="center" readingOrder="2"/>
    </xf>
    <xf numFmtId="0" fontId="20" fillId="0" borderId="12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34" borderId="16" xfId="0" applyFont="1" applyFill="1" applyBorder="1" applyAlignment="1">
      <alignment horizontal="center" readingOrder="1"/>
    </xf>
    <xf numFmtId="2" fontId="35" fillId="34" borderId="22" xfId="0" applyNumberFormat="1" applyFont="1" applyFill="1" applyBorder="1" applyAlignment="1">
      <alignment horizontal="center" readingOrder="1"/>
    </xf>
    <xf numFmtId="2" fontId="35" fillId="34" borderId="13" xfId="0" applyNumberFormat="1" applyFont="1" applyFill="1" applyBorder="1" applyAlignment="1">
      <alignment horizontal="center" wrapText="1" readingOrder="1"/>
    </xf>
    <xf numFmtId="0" fontId="20" fillId="34" borderId="25" xfId="0" applyFont="1" applyFill="1" applyBorder="1" applyAlignment="1">
      <alignment horizontal="center" readingOrder="1"/>
    </xf>
    <xf numFmtId="0" fontId="20" fillId="34" borderId="10" xfId="0" applyFont="1" applyFill="1" applyBorder="1" applyAlignment="1">
      <alignment horizontal="center" readingOrder="1"/>
    </xf>
    <xf numFmtId="0" fontId="20" fillId="34" borderId="0" xfId="0" applyFont="1" applyFill="1" applyAlignment="1">
      <alignment horizontal="right" vertical="top" wrapText="1" readingOrder="2"/>
    </xf>
    <xf numFmtId="0" fontId="20" fillId="34" borderId="0" xfId="0" applyFont="1" applyFill="1" applyAlignment="1">
      <alignment horizontal="left" wrapText="1"/>
    </xf>
    <xf numFmtId="2" fontId="20" fillId="34" borderId="25" xfId="0" applyNumberFormat="1" applyFont="1" applyFill="1" applyBorder="1" applyAlignment="1">
      <alignment horizontal="center" wrapText="1" readingOrder="1"/>
    </xf>
    <xf numFmtId="2" fontId="35" fillId="34" borderId="25" xfId="0" applyNumberFormat="1" applyFont="1" applyFill="1" applyBorder="1" applyAlignment="1">
      <alignment horizontal="center" readingOrder="1"/>
    </xf>
    <xf numFmtId="0" fontId="20" fillId="34" borderId="19" xfId="0" applyFont="1" applyFill="1" applyBorder="1" applyAlignment="1">
      <alignment horizontal="center" readingOrder="1"/>
    </xf>
    <xf numFmtId="2" fontId="35" fillId="34" borderId="25" xfId="0" applyNumberFormat="1" applyFont="1" applyFill="1" applyBorder="1" applyAlignment="1">
      <alignment horizontal="center" wrapText="1" readingOrder="1"/>
    </xf>
    <xf numFmtId="3" fontId="36" fillId="34" borderId="26" xfId="0" applyNumberFormat="1" applyFont="1" applyFill="1" applyBorder="1" applyAlignment="1">
      <alignment horizontal="center" vertical="center" readingOrder="2"/>
    </xf>
    <xf numFmtId="0" fontId="35" fillId="34" borderId="19" xfId="0" applyFont="1" applyFill="1" applyBorder="1" applyAlignment="1">
      <alignment horizontal="center" readingOrder="1"/>
    </xf>
    <xf numFmtId="0" fontId="20" fillId="34" borderId="19" xfId="0" applyFont="1" applyFill="1" applyBorder="1" applyAlignment="1">
      <alignment readingOrder="1"/>
    </xf>
    <xf numFmtId="0" fontId="20" fillId="34" borderId="27" xfId="0" applyFont="1" applyFill="1" applyBorder="1" applyAlignment="1">
      <alignment readingOrder="1"/>
    </xf>
    <xf numFmtId="0" fontId="20" fillId="34" borderId="14" xfId="0" applyFont="1" applyFill="1" applyBorder="1" applyAlignment="1">
      <alignment readingOrder="1"/>
    </xf>
    <xf numFmtId="0" fontId="20" fillId="0" borderId="11" xfId="0" applyFont="1" applyFill="1" applyBorder="1" applyAlignment="1">
      <alignment horizontal="right" vertical="top" wrapText="1" readingOrder="2"/>
    </xf>
    <xf numFmtId="0" fontId="20" fillId="0" borderId="0" xfId="0" applyFont="1" applyFill="1" applyAlignment="1">
      <alignment horizontal="right" vertical="top" wrapText="1" readingOrder="2"/>
    </xf>
    <xf numFmtId="0" fontId="20" fillId="0" borderId="17" xfId="0" applyFont="1" applyFill="1" applyBorder="1" applyAlignment="1">
      <alignment horizontal="center" readingOrder="2"/>
    </xf>
    <xf numFmtId="0" fontId="20" fillId="0" borderId="20" xfId="0" applyFont="1" applyFill="1" applyBorder="1" applyAlignment="1">
      <alignment horizontal="center" readingOrder="2"/>
    </xf>
    <xf numFmtId="0" fontId="20" fillId="0" borderId="23" xfId="0" applyFont="1" applyFill="1" applyBorder="1" applyAlignment="1">
      <alignment horizontal="center" readingOrder="2"/>
    </xf>
    <xf numFmtId="0" fontId="23" fillId="0" borderId="0" xfId="0" applyFont="1" applyFill="1" applyBorder="1" applyAlignment="1">
      <alignment horizontal="center" readingOrder="1"/>
    </xf>
    <xf numFmtId="0" fontId="20" fillId="0" borderId="22" xfId="0" applyFont="1" applyFill="1" applyBorder="1" applyAlignment="1">
      <alignment horizontal="center" vertical="center" readingOrder="1"/>
    </xf>
    <xf numFmtId="0" fontId="20" fillId="0" borderId="26" xfId="0" applyFont="1" applyFill="1" applyBorder="1" applyAlignment="1">
      <alignment horizontal="center" vertical="center" readingOrder="1"/>
    </xf>
    <xf numFmtId="0" fontId="20" fillId="34" borderId="22" xfId="0" applyFont="1" applyFill="1" applyBorder="1" applyAlignment="1">
      <alignment horizontal="center" vertical="center" readingOrder="1"/>
    </xf>
    <xf numFmtId="0" fontId="20" fillId="34" borderId="26" xfId="0" applyFont="1" applyFill="1" applyBorder="1" applyAlignment="1">
      <alignment horizontal="center" vertical="center" readingOrder="1"/>
    </xf>
    <xf numFmtId="0" fontId="20" fillId="0" borderId="16" xfId="0" applyFont="1" applyFill="1" applyBorder="1" applyAlignment="1">
      <alignment horizontal="center" readingOrder="1"/>
    </xf>
    <xf numFmtId="0" fontId="20" fillId="0" borderId="10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31" xfId="0" applyFont="1" applyFill="1" applyBorder="1" applyAlignment="1">
      <alignment horizontal="center" readingOrder="1"/>
    </xf>
    <xf numFmtId="0" fontId="20" fillId="0" borderId="28" xfId="0" applyFont="1" applyFill="1" applyBorder="1" applyAlignment="1">
      <alignment horizontal="center" readingOrder="1"/>
    </xf>
    <xf numFmtId="0" fontId="20" fillId="0" borderId="33" xfId="0" applyFont="1" applyFill="1" applyBorder="1" applyAlignment="1">
      <alignment horizontal="center" readingOrder="1"/>
    </xf>
    <xf numFmtId="0" fontId="20" fillId="0" borderId="34" xfId="0" applyFont="1" applyFill="1" applyBorder="1" applyAlignment="1">
      <alignment horizontal="center" readingOrder="1"/>
    </xf>
    <xf numFmtId="0" fontId="20" fillId="0" borderId="18" xfId="0" applyFont="1" applyFill="1" applyBorder="1" applyAlignment="1">
      <alignment horizontal="center" readingOrder="2"/>
    </xf>
    <xf numFmtId="0" fontId="20" fillId="0" borderId="0" xfId="0" applyFont="1" applyFill="1" applyAlignment="1">
      <alignment horizontal="left" wrapText="1"/>
    </xf>
    <xf numFmtId="0" fontId="20" fillId="0" borderId="16" xfId="0" applyFont="1" applyFill="1" applyBorder="1" applyAlignment="1">
      <alignment horizontal="center" readingOrder="2"/>
    </xf>
    <xf numFmtId="0" fontId="20" fillId="0" borderId="10" xfId="0" applyFont="1" applyFill="1" applyBorder="1" applyAlignment="1">
      <alignment horizontal="center" readingOrder="2"/>
    </xf>
    <xf numFmtId="0" fontId="20" fillId="0" borderId="24" xfId="0" applyFont="1" applyFill="1" applyBorder="1" applyAlignment="1">
      <alignment horizontal="center" readingOrder="2"/>
    </xf>
    <xf numFmtId="0" fontId="20" fillId="0" borderId="26" xfId="0" applyFont="1" applyFill="1" applyBorder="1" applyAlignment="1">
      <alignment horizontal="center" readingOrder="1"/>
    </xf>
    <xf numFmtId="0" fontId="20" fillId="0" borderId="19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0" borderId="0" xfId="0" applyFont="1" applyFill="1" applyBorder="1" applyAlignment="1">
      <alignment horizontal="right" vertical="top" wrapText="1" readingOrder="2"/>
    </xf>
    <xf numFmtId="0" fontId="35" fillId="0" borderId="22" xfId="0" applyFont="1" applyFill="1" applyBorder="1" applyAlignment="1">
      <alignment horizontal="center" vertical="center" readingOrder="1"/>
    </xf>
    <xf numFmtId="0" fontId="35" fillId="0" borderId="26" xfId="0" applyFont="1" applyFill="1" applyBorder="1" applyAlignment="1">
      <alignment horizontal="center" vertical="center" readingOrder="1"/>
    </xf>
    <xf numFmtId="0" fontId="20" fillId="0" borderId="0" xfId="0" applyFont="1" applyFill="1" applyAlignment="1">
      <alignment horizontal="center" vertical="top" wrapText="1" readingOrder="2"/>
    </xf>
    <xf numFmtId="0" fontId="20" fillId="0" borderId="0" xfId="0" applyFont="1" applyFill="1" applyAlignment="1">
      <alignment horizontal="left" vertical="top" wrapText="1" readingOrder="1"/>
    </xf>
    <xf numFmtId="0" fontId="20" fillId="0" borderId="0" xfId="0" applyFont="1" applyFill="1" applyAlignment="1">
      <alignment horizontal="center" vertical="top" wrapText="1" readingOrder="1"/>
    </xf>
    <xf numFmtId="0" fontId="20" fillId="0" borderId="0" xfId="0" applyFont="1" applyFill="1" applyAlignment="1">
      <alignment horizontal="right" vertical="top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02"/>
  <sheetViews>
    <sheetView rightToLeft="1" tabSelected="1" topLeftCell="A5788" zoomScale="80" zoomScaleNormal="80" workbookViewId="0">
      <selection activeCell="H5773" sqref="H5773"/>
    </sheetView>
  </sheetViews>
  <sheetFormatPr defaultColWidth="9.140625" defaultRowHeight="15.75"/>
  <cols>
    <col min="1" max="1" width="26.28515625" style="4" customWidth="1"/>
    <col min="2" max="2" width="21.5703125" style="4" customWidth="1"/>
    <col min="3" max="3" width="16.140625" style="4" customWidth="1"/>
    <col min="4" max="4" width="15.85546875" style="4" customWidth="1"/>
    <col min="5" max="5" width="17.5703125" style="4" customWidth="1"/>
    <col min="6" max="6" width="15.7109375" style="4" customWidth="1"/>
    <col min="7" max="7" width="19.5703125" style="4" customWidth="1"/>
    <col min="8" max="8" width="39" style="4" customWidth="1"/>
    <col min="9" max="9" width="23" style="4" customWidth="1"/>
    <col min="10" max="10" width="25.42578125" style="4" customWidth="1"/>
    <col min="11" max="11" width="19.28515625" style="4" customWidth="1"/>
    <col min="12" max="12" width="15.28515625" style="4" customWidth="1"/>
    <col min="13" max="14" width="9.140625" style="4"/>
    <col min="15" max="15" width="12.140625" style="4" customWidth="1"/>
    <col min="16" max="16" width="11.5703125" style="4" customWidth="1"/>
    <col min="17" max="17" width="12.28515625" style="4" customWidth="1"/>
    <col min="18" max="18" width="11.140625" style="4" customWidth="1"/>
    <col min="19" max="19" width="11.85546875" style="4" customWidth="1"/>
    <col min="20" max="20" width="10.7109375" style="4" customWidth="1"/>
    <col min="21" max="16384" width="9.140625" style="4"/>
  </cols>
  <sheetData>
    <row r="1" spans="1:11">
      <c r="G1" s="3"/>
      <c r="H1" s="3"/>
      <c r="I1" s="3"/>
    </row>
    <row r="2" spans="1:11">
      <c r="A2" s="233" t="s">
        <v>857</v>
      </c>
      <c r="B2" s="233"/>
      <c r="C2" s="233"/>
      <c r="D2" s="233"/>
      <c r="E2" s="233"/>
      <c r="F2" s="233"/>
      <c r="G2" s="3"/>
      <c r="H2" s="3"/>
      <c r="I2" s="3"/>
      <c r="J2" s="3"/>
      <c r="K2" s="4" t="s">
        <v>858</v>
      </c>
    </row>
    <row r="3" spans="1:11">
      <c r="A3" s="233" t="s">
        <v>814</v>
      </c>
      <c r="B3" s="233"/>
      <c r="C3" s="233"/>
      <c r="D3" s="233"/>
      <c r="E3" s="233"/>
      <c r="F3" s="233"/>
      <c r="G3" s="3"/>
      <c r="H3" s="3">
        <v>1000</v>
      </c>
      <c r="I3" s="3"/>
      <c r="J3" s="3"/>
      <c r="K3" s="37" t="s">
        <v>815</v>
      </c>
    </row>
    <row r="4" spans="1:11" ht="19.5" customHeight="1" thickBot="1">
      <c r="A4" s="232" t="s">
        <v>2</v>
      </c>
      <c r="B4" s="232"/>
      <c r="C4" s="232"/>
      <c r="D4" s="232"/>
      <c r="E4" s="8"/>
      <c r="F4" s="8"/>
      <c r="G4" s="3"/>
      <c r="H4" s="3"/>
      <c r="I4" s="3"/>
      <c r="J4" s="3"/>
      <c r="K4" s="4" t="s">
        <v>476</v>
      </c>
    </row>
    <row r="5" spans="1:11" ht="16.5" thickBot="1">
      <c r="A5" s="9"/>
      <c r="B5" s="245">
        <v>2016</v>
      </c>
      <c r="C5" s="246"/>
      <c r="D5" s="247"/>
      <c r="E5" s="248">
        <v>2017</v>
      </c>
      <c r="F5" s="246"/>
      <c r="G5" s="247"/>
      <c r="H5" s="248">
        <v>2018</v>
      </c>
      <c r="I5" s="246"/>
      <c r="J5" s="254"/>
      <c r="K5" s="105" t="s">
        <v>3</v>
      </c>
    </row>
    <row r="6" spans="1:11">
      <c r="A6" s="10"/>
      <c r="B6" s="54" t="s">
        <v>4</v>
      </c>
      <c r="C6" s="100" t="s">
        <v>5</v>
      </c>
      <c r="D6" s="54" t="s">
        <v>6</v>
      </c>
      <c r="E6" s="54" t="s">
        <v>4</v>
      </c>
      <c r="F6" s="54" t="s">
        <v>5</v>
      </c>
      <c r="G6" s="54" t="s">
        <v>6</v>
      </c>
      <c r="H6" s="54" t="s">
        <v>4</v>
      </c>
      <c r="I6" s="54" t="s">
        <v>5</v>
      </c>
      <c r="J6" s="54" t="s">
        <v>6</v>
      </c>
      <c r="K6" s="106"/>
    </row>
    <row r="7" spans="1:11">
      <c r="A7" s="101" t="s">
        <v>7</v>
      </c>
      <c r="B7" s="11" t="s">
        <v>8</v>
      </c>
      <c r="C7" s="11" t="s">
        <v>9</v>
      </c>
      <c r="D7" s="11" t="s">
        <v>10</v>
      </c>
      <c r="E7" s="11" t="s">
        <v>8</v>
      </c>
      <c r="F7" s="11" t="s">
        <v>9</v>
      </c>
      <c r="G7" s="11" t="s">
        <v>10</v>
      </c>
      <c r="H7" s="11" t="s">
        <v>8</v>
      </c>
      <c r="I7" s="11" t="s">
        <v>9</v>
      </c>
      <c r="J7" s="11" t="s">
        <v>10</v>
      </c>
      <c r="K7" s="106"/>
    </row>
    <row r="8" spans="1:11" ht="16.5" thickBot="1">
      <c r="A8" s="1"/>
      <c r="B8" s="5" t="s">
        <v>11</v>
      </c>
      <c r="C8" s="5" t="s">
        <v>12</v>
      </c>
      <c r="D8" s="5" t="s">
        <v>12</v>
      </c>
      <c r="E8" s="5" t="s">
        <v>11</v>
      </c>
      <c r="F8" s="5" t="s">
        <v>12</v>
      </c>
      <c r="G8" s="5" t="s">
        <v>12</v>
      </c>
      <c r="H8" s="5" t="s">
        <v>11</v>
      </c>
      <c r="I8" s="5" t="s">
        <v>12</v>
      </c>
      <c r="J8" s="5" t="s">
        <v>12</v>
      </c>
      <c r="K8" s="107"/>
    </row>
    <row r="9" spans="1:11" ht="16.5" thickBot="1">
      <c r="A9" s="12" t="s">
        <v>13</v>
      </c>
      <c r="B9" s="13">
        <v>7509.0829999999996</v>
      </c>
      <c r="C9" s="13">
        <v>1835.66</v>
      </c>
      <c r="D9" s="13">
        <v>1112.9000000000001</v>
      </c>
      <c r="E9" s="13">
        <v>7469.2380000000003</v>
      </c>
      <c r="F9" s="13">
        <v>2119.645</v>
      </c>
      <c r="G9" s="13">
        <v>282.2</v>
      </c>
      <c r="H9" s="13">
        <v>7750.2629999999999</v>
      </c>
      <c r="I9" s="13">
        <v>917.17</v>
      </c>
      <c r="J9" s="13">
        <v>1061.1210000000001</v>
      </c>
      <c r="K9" s="14" t="s">
        <v>819</v>
      </c>
    </row>
    <row r="10" spans="1:11" ht="16.5" thickBot="1">
      <c r="A10" s="12" t="s">
        <v>14</v>
      </c>
      <c r="B10" s="13">
        <v>298650.94199999998</v>
      </c>
      <c r="C10" s="13">
        <v>6732.5559999999996</v>
      </c>
      <c r="D10" s="13">
        <v>5281.6</v>
      </c>
      <c r="E10" s="13">
        <v>308537.37</v>
      </c>
      <c r="F10" s="13">
        <v>11264.585999999999</v>
      </c>
      <c r="G10" s="13">
        <v>5541.3</v>
      </c>
      <c r="H10" s="13">
        <v>321006.90500000003</v>
      </c>
      <c r="I10" s="13">
        <v>12709.851000000001</v>
      </c>
      <c r="J10" s="13">
        <v>7248.4409999999998</v>
      </c>
      <c r="K10" s="14" t="s">
        <v>840</v>
      </c>
    </row>
    <row r="11" spans="1:11" ht="16.5" thickBot="1">
      <c r="A11" s="12" t="s">
        <v>15</v>
      </c>
      <c r="B11" s="13">
        <v>12892.355</v>
      </c>
      <c r="C11" s="13">
        <v>563.91300000000001</v>
      </c>
      <c r="D11" s="13">
        <v>295.3</v>
      </c>
      <c r="E11" s="13">
        <v>14929.483</v>
      </c>
      <c r="F11" s="13">
        <v>703.03300000000002</v>
      </c>
      <c r="G11" s="13">
        <v>400.9</v>
      </c>
      <c r="H11" s="13">
        <v>14347.75</v>
      </c>
      <c r="I11" s="13">
        <v>842.80200000000002</v>
      </c>
      <c r="J11" s="13">
        <v>491.18299999999999</v>
      </c>
      <c r="K11" s="14" t="s">
        <v>841</v>
      </c>
    </row>
    <row r="12" spans="1:11" ht="16.5" thickBot="1">
      <c r="A12" s="12" t="s">
        <v>16</v>
      </c>
      <c r="B12" s="13">
        <v>12504.3076224</v>
      </c>
      <c r="C12" s="13">
        <v>1318.7038779596767</v>
      </c>
      <c r="D12" s="13">
        <v>1298</v>
      </c>
      <c r="E12" s="13">
        <v>14014.139341800001</v>
      </c>
      <c r="F12" s="13">
        <v>1510.8852564406009</v>
      </c>
      <c r="G12" s="13">
        <v>1409.1</v>
      </c>
      <c r="H12" s="13">
        <v>15521.228999999999</v>
      </c>
      <c r="I12" s="13">
        <v>2310.9299999999998</v>
      </c>
      <c r="J12" s="13">
        <v>1904.49</v>
      </c>
      <c r="K12" s="14" t="s">
        <v>844</v>
      </c>
    </row>
    <row r="13" spans="1:11" ht="16.5" thickBot="1">
      <c r="A13" s="12" t="s">
        <v>17</v>
      </c>
      <c r="B13" s="13">
        <v>30027.624259996166</v>
      </c>
      <c r="C13" s="13">
        <v>867.2557893030305</v>
      </c>
      <c r="D13" s="13">
        <v>349.08998070408006</v>
      </c>
      <c r="E13" s="13">
        <v>35191.1175</v>
      </c>
      <c r="F13" s="13">
        <v>756.84</v>
      </c>
      <c r="G13" s="13">
        <v>328.27800000000002</v>
      </c>
      <c r="H13" s="13">
        <v>43069.71</v>
      </c>
      <c r="I13" s="207">
        <v>1.2394000000000001</v>
      </c>
      <c r="J13" s="13">
        <v>342.8</v>
      </c>
      <c r="K13" s="14" t="s">
        <v>845</v>
      </c>
    </row>
    <row r="14" spans="1:11" ht="16.5" thickBot="1">
      <c r="A14" s="12" t="s">
        <v>18</v>
      </c>
      <c r="B14" s="13">
        <v>80.078999999999994</v>
      </c>
      <c r="C14" s="13">
        <v>54.948999999999998</v>
      </c>
      <c r="D14" s="13">
        <v>54.6</v>
      </c>
      <c r="E14" s="13">
        <v>85.504000000000005</v>
      </c>
      <c r="F14" s="13">
        <v>59.844999999999999</v>
      </c>
      <c r="G14" s="13">
        <v>59.8</v>
      </c>
      <c r="H14" s="13">
        <v>46.375</v>
      </c>
      <c r="I14" s="13">
        <v>29.591999999999999</v>
      </c>
      <c r="J14" s="13">
        <v>29.577000000000002</v>
      </c>
      <c r="K14" s="14" t="s">
        <v>820</v>
      </c>
    </row>
    <row r="15" spans="1:11" ht="16.5" thickBot="1">
      <c r="A15" s="12" t="s">
        <v>19</v>
      </c>
      <c r="B15" s="13">
        <v>108.502</v>
      </c>
      <c r="C15" s="15">
        <v>39.448999999999998</v>
      </c>
      <c r="D15" s="13">
        <v>38.799999999999997</v>
      </c>
      <c r="E15" s="13">
        <v>159.767</v>
      </c>
      <c r="F15" s="15">
        <v>84.238</v>
      </c>
      <c r="G15" s="13">
        <v>82.8</v>
      </c>
      <c r="H15" s="15">
        <v>154.256</v>
      </c>
      <c r="I15" s="13">
        <v>78.876000000000005</v>
      </c>
      <c r="J15" s="13">
        <v>78.393000000000001</v>
      </c>
      <c r="K15" s="14" t="s">
        <v>20</v>
      </c>
    </row>
    <row r="16" spans="1:11" ht="16.5" thickBot="1">
      <c r="A16" s="12" t="s">
        <v>21</v>
      </c>
      <c r="B16" s="13">
        <v>178874.13500000001</v>
      </c>
      <c r="C16" s="13">
        <v>4373.8180000000002</v>
      </c>
      <c r="D16" s="13">
        <v>3422</v>
      </c>
      <c r="E16" s="13">
        <v>220068.59599999999</v>
      </c>
      <c r="F16" s="13">
        <v>4536.9409999999998</v>
      </c>
      <c r="G16" s="13">
        <v>3525</v>
      </c>
      <c r="H16" s="13">
        <v>294535.55300000001</v>
      </c>
      <c r="I16" s="13">
        <v>4926.9399999999996</v>
      </c>
      <c r="J16" s="13">
        <v>3473.2240000000002</v>
      </c>
      <c r="K16" s="14" t="s">
        <v>846</v>
      </c>
    </row>
    <row r="17" spans="1:11" ht="16.5" thickBot="1">
      <c r="A17" s="12" t="s">
        <v>22</v>
      </c>
      <c r="B17" s="13">
        <v>3653.7130000000002</v>
      </c>
      <c r="C17" s="13">
        <v>1315.106</v>
      </c>
      <c r="D17" s="13">
        <v>1223.0309511335995</v>
      </c>
      <c r="E17" s="13">
        <v>4240.643</v>
      </c>
      <c r="F17" s="13">
        <v>2047.7729999999999</v>
      </c>
      <c r="G17" s="13">
        <v>1885.3</v>
      </c>
      <c r="H17" s="13">
        <v>3619.252</v>
      </c>
      <c r="I17" s="13">
        <v>2074.38</v>
      </c>
      <c r="J17" s="13">
        <v>1892.125</v>
      </c>
      <c r="K17" s="14" t="s">
        <v>847</v>
      </c>
    </row>
    <row r="18" spans="1:11" ht="16.5" thickBot="1">
      <c r="A18" s="12" t="s">
        <v>23</v>
      </c>
      <c r="B18" s="13">
        <v>810.346</v>
      </c>
      <c r="C18" s="13">
        <v>582.89</v>
      </c>
      <c r="D18" s="13">
        <v>509.6</v>
      </c>
      <c r="E18" s="13">
        <v>773.46100000000001</v>
      </c>
      <c r="F18" s="13">
        <v>581.23</v>
      </c>
      <c r="G18" s="13">
        <v>515</v>
      </c>
      <c r="H18" s="13">
        <v>735.55700000000002</v>
      </c>
      <c r="I18" s="13">
        <v>512.22900000000004</v>
      </c>
      <c r="J18" s="13">
        <v>464.64499999999998</v>
      </c>
      <c r="K18" s="14" t="s">
        <v>856</v>
      </c>
    </row>
    <row r="19" spans="1:11" ht="16.5" thickBot="1">
      <c r="A19" s="12" t="s">
        <v>24</v>
      </c>
      <c r="B19" s="13">
        <v>627.24599999999998</v>
      </c>
      <c r="C19" s="13">
        <v>553.02499999999998</v>
      </c>
      <c r="D19" s="13">
        <v>553</v>
      </c>
      <c r="E19" s="13">
        <v>395.108</v>
      </c>
      <c r="F19" s="13">
        <v>276.96199999999999</v>
      </c>
      <c r="G19" s="13">
        <v>276.89999999999998</v>
      </c>
      <c r="H19" s="13">
        <v>488.64299999999997</v>
      </c>
      <c r="I19" s="13">
        <v>328.17599999999999</v>
      </c>
      <c r="J19" s="13">
        <v>328.137</v>
      </c>
      <c r="K19" s="14" t="s">
        <v>818</v>
      </c>
    </row>
    <row r="20" spans="1:11" ht="16.5" thickBot="1">
      <c r="A20" s="12" t="s">
        <v>25</v>
      </c>
      <c r="B20" s="13" t="s">
        <v>544</v>
      </c>
      <c r="C20" s="13">
        <v>141.05699999999999</v>
      </c>
      <c r="D20" s="13">
        <v>129.72200000000001</v>
      </c>
      <c r="E20" s="15">
        <v>60022.44</v>
      </c>
      <c r="F20" s="13">
        <v>163.577</v>
      </c>
      <c r="G20" s="13">
        <v>157.4</v>
      </c>
      <c r="H20" s="13">
        <v>97502.801000000007</v>
      </c>
      <c r="I20" s="13">
        <v>126.039</v>
      </c>
      <c r="J20" s="13">
        <v>124.267</v>
      </c>
      <c r="K20" s="14" t="s">
        <v>26</v>
      </c>
    </row>
    <row r="21" spans="1:11" ht="16.5" thickBot="1">
      <c r="A21" s="12" t="s">
        <v>27</v>
      </c>
      <c r="B21" s="13">
        <v>26561.87</v>
      </c>
      <c r="C21" s="13">
        <v>1898.952</v>
      </c>
      <c r="D21" s="13">
        <v>1267.5999999999999</v>
      </c>
      <c r="E21" s="13">
        <v>32640.87</v>
      </c>
      <c r="F21" s="13">
        <v>1132.03</v>
      </c>
      <c r="G21" s="13">
        <v>934.5</v>
      </c>
      <c r="H21" s="13">
        <v>41427.32</v>
      </c>
      <c r="I21" s="13">
        <v>1298.19</v>
      </c>
      <c r="J21" s="13">
        <v>363.75</v>
      </c>
      <c r="K21" s="14" t="s">
        <v>851</v>
      </c>
    </row>
    <row r="22" spans="1:11" ht="16.5" thickBot="1">
      <c r="A22" s="12" t="s">
        <v>28</v>
      </c>
      <c r="B22" s="13">
        <v>926.498977420546</v>
      </c>
      <c r="C22" s="13">
        <v>117.8505258223334</v>
      </c>
      <c r="D22" s="13">
        <v>116.23386748964978</v>
      </c>
      <c r="E22" s="13">
        <v>1064.8841387625102</v>
      </c>
      <c r="F22" s="13">
        <v>131.03008091002823</v>
      </c>
      <c r="G22" s="13">
        <v>129.32418185519995</v>
      </c>
      <c r="H22" s="13">
        <v>1155.634</v>
      </c>
      <c r="I22" s="13">
        <v>284.86900000000003</v>
      </c>
      <c r="J22" s="13">
        <v>230.429</v>
      </c>
      <c r="K22" s="14" t="s">
        <v>853</v>
      </c>
    </row>
    <row r="23" spans="1:11" ht="16.5" thickBot="1">
      <c r="A23" s="12" t="s">
        <v>29</v>
      </c>
      <c r="B23" s="13">
        <v>57310.825000000004</v>
      </c>
      <c r="C23" s="13">
        <v>1160.0809999999999</v>
      </c>
      <c r="D23" s="13">
        <v>35.799999999999997</v>
      </c>
      <c r="E23" s="13">
        <v>74529.675000000017</v>
      </c>
      <c r="F23" s="13">
        <v>1290.229</v>
      </c>
      <c r="G23" s="13">
        <v>24.6</v>
      </c>
      <c r="H23" s="13">
        <v>84904.616999999998</v>
      </c>
      <c r="I23" s="13">
        <v>1507.665</v>
      </c>
      <c r="J23" s="13">
        <v>27.855</v>
      </c>
      <c r="K23" s="14" t="s">
        <v>821</v>
      </c>
    </row>
    <row r="24" spans="1:11" ht="16.5" thickBot="1">
      <c r="A24" s="12" t="s">
        <v>30</v>
      </c>
      <c r="B24" s="13">
        <v>46160.334999999999</v>
      </c>
      <c r="C24" s="13">
        <v>679.28800000000001</v>
      </c>
      <c r="D24" s="13">
        <v>453.4</v>
      </c>
      <c r="E24" s="13">
        <v>54977.963000000003</v>
      </c>
      <c r="F24" s="13">
        <v>737.447</v>
      </c>
      <c r="G24" s="13">
        <v>493.3</v>
      </c>
      <c r="H24" s="13">
        <v>71941.445000000007</v>
      </c>
      <c r="I24" s="13">
        <v>779.28300000000002</v>
      </c>
      <c r="J24" s="13">
        <v>594.80399999999997</v>
      </c>
      <c r="K24" s="14" t="s">
        <v>848</v>
      </c>
    </row>
    <row r="25" spans="1:11" ht="16.5" thickBot="1">
      <c r="A25" s="12" t="s">
        <v>31</v>
      </c>
      <c r="B25" s="13">
        <v>2976.6</v>
      </c>
      <c r="C25" s="13">
        <v>798.01</v>
      </c>
      <c r="D25" s="13">
        <v>687.84</v>
      </c>
      <c r="E25" s="13">
        <v>2843.54</v>
      </c>
      <c r="F25" s="13">
        <v>819.04</v>
      </c>
      <c r="G25" s="13">
        <v>691.5</v>
      </c>
      <c r="H25" s="13">
        <v>3829.848</v>
      </c>
      <c r="I25" s="13">
        <v>734.25</v>
      </c>
      <c r="J25" s="13">
        <v>564.12599999999998</v>
      </c>
      <c r="K25" s="14" t="s">
        <v>849</v>
      </c>
    </row>
    <row r="26" spans="1:11" ht="16.5" thickBot="1">
      <c r="A26" s="12" t="s">
        <v>32</v>
      </c>
      <c r="B26" s="13">
        <v>9769.3525179856151</v>
      </c>
      <c r="C26" s="13">
        <v>97.82</v>
      </c>
      <c r="D26" s="13">
        <v>34.4</v>
      </c>
      <c r="E26" s="13">
        <v>20135.528057553965</v>
      </c>
      <c r="F26" s="13">
        <v>101.447</v>
      </c>
      <c r="G26" s="13">
        <v>51.8</v>
      </c>
      <c r="H26" s="13">
        <v>30040.892</v>
      </c>
      <c r="I26" s="13">
        <v>118.816</v>
      </c>
      <c r="J26" s="13">
        <v>45.168999999999997</v>
      </c>
      <c r="K26" s="14" t="s">
        <v>854</v>
      </c>
    </row>
    <row r="27" spans="1:11" ht="16.5" thickBot="1">
      <c r="A27" s="12" t="s">
        <v>33</v>
      </c>
      <c r="B27" s="13">
        <v>22535.107985936716</v>
      </c>
      <c r="C27" s="13">
        <v>4948.9703666499245</v>
      </c>
      <c r="D27" s="13">
        <v>4490.6077348066301</v>
      </c>
      <c r="E27" s="13">
        <v>25939.716012934066</v>
      </c>
      <c r="F27" s="13">
        <v>4855.6164768733306</v>
      </c>
      <c r="G27" s="13">
        <v>4467.4258400112467</v>
      </c>
      <c r="H27" s="13">
        <v>29483.042000000001</v>
      </c>
      <c r="I27" s="13">
        <v>6825.6620000000003</v>
      </c>
      <c r="J27" s="13">
        <v>4592.0770000000002</v>
      </c>
      <c r="K27" s="14" t="s">
        <v>852</v>
      </c>
    </row>
    <row r="28" spans="1:11" ht="16.5" thickBot="1">
      <c r="A28" s="12" t="s">
        <v>34</v>
      </c>
      <c r="B28" s="13">
        <v>22858.289000000001</v>
      </c>
      <c r="C28" s="13">
        <v>7116.6120000000001</v>
      </c>
      <c r="D28" s="13">
        <v>4616.6000000000004</v>
      </c>
      <c r="E28" s="13">
        <v>25606.853999999999</v>
      </c>
      <c r="F28" s="13">
        <v>8178.2160000000003</v>
      </c>
      <c r="G28" s="13">
        <v>5208.1000000000004</v>
      </c>
      <c r="H28" s="13">
        <v>29317.739000000001</v>
      </c>
      <c r="I28" s="13">
        <v>9406.107</v>
      </c>
      <c r="J28" s="13">
        <v>5832.4650000000001</v>
      </c>
      <c r="K28" s="14" t="s">
        <v>850</v>
      </c>
    </row>
    <row r="29" spans="1:11" ht="16.5" thickBot="1">
      <c r="A29" s="12" t="s">
        <v>35</v>
      </c>
      <c r="B29" s="16">
        <v>1722.9380000000001</v>
      </c>
      <c r="C29" s="16">
        <v>733.05700000000002</v>
      </c>
      <c r="D29" s="13">
        <v>638.5</v>
      </c>
      <c r="E29" s="16">
        <v>2057.069</v>
      </c>
      <c r="F29" s="16">
        <v>851.42200000000003</v>
      </c>
      <c r="G29" s="16">
        <v>710.8</v>
      </c>
      <c r="H29" s="16">
        <v>2184.1089999999999</v>
      </c>
      <c r="I29" s="13">
        <v>1102.712</v>
      </c>
      <c r="J29" s="13">
        <v>947.12</v>
      </c>
      <c r="K29" s="14" t="s">
        <v>836</v>
      </c>
    </row>
    <row r="30" spans="1:11" ht="16.5" thickBot="1">
      <c r="A30" s="12" t="s">
        <v>37</v>
      </c>
      <c r="B30" s="13">
        <v>952.48900000000003</v>
      </c>
      <c r="C30" s="13">
        <v>174.29</v>
      </c>
      <c r="D30" s="13">
        <v>165.4</v>
      </c>
      <c r="E30" s="13">
        <v>2154.1419999999998</v>
      </c>
      <c r="F30" s="13">
        <v>330.37799999999999</v>
      </c>
      <c r="G30" s="13">
        <v>321.2</v>
      </c>
      <c r="H30" s="13">
        <v>1669.2329999999999</v>
      </c>
      <c r="I30" s="13">
        <v>336.54</v>
      </c>
      <c r="J30" s="13">
        <v>324.43900000000002</v>
      </c>
      <c r="K30" s="14" t="s">
        <v>38</v>
      </c>
    </row>
    <row r="31" spans="1:11" ht="16.5" thickBot="1">
      <c r="A31" s="75" t="s">
        <v>552</v>
      </c>
      <c r="B31" s="76">
        <f t="shared" ref="B31:G31" si="0">SUM(B9:B30)</f>
        <v>737512.63836373878</v>
      </c>
      <c r="C31" s="76">
        <f t="shared" si="0"/>
        <v>36103.313559734968</v>
      </c>
      <c r="D31" s="76">
        <f t="shared" si="0"/>
        <v>26774.024534133961</v>
      </c>
      <c r="E31" s="76">
        <f t="shared" si="0"/>
        <v>907837.10805105069</v>
      </c>
      <c r="F31" s="76">
        <f t="shared" si="0"/>
        <v>42532.410814223957</v>
      </c>
      <c r="G31" s="76">
        <f t="shared" si="0"/>
        <v>27496.528021866441</v>
      </c>
      <c r="H31" s="76">
        <f>SUM(H9:H30)</f>
        <v>1094732.1729999997</v>
      </c>
      <c r="I31" s="76">
        <v>50996.817999999999</v>
      </c>
      <c r="J31" s="76">
        <v>32101.949000000001</v>
      </c>
      <c r="K31" s="105" t="s">
        <v>835</v>
      </c>
    </row>
    <row r="32" spans="1:11" ht="16.5" thickBot="1">
      <c r="A32" s="75" t="s">
        <v>545</v>
      </c>
      <c r="B32" s="76">
        <v>16035998.691</v>
      </c>
      <c r="C32" s="76">
        <v>1535569.98</v>
      </c>
      <c r="D32" s="76">
        <v>1180833.6640000001</v>
      </c>
      <c r="E32" s="76">
        <v>17727326.136999998</v>
      </c>
      <c r="F32" s="76">
        <v>1659035.037</v>
      </c>
      <c r="G32" s="76">
        <v>1279088</v>
      </c>
      <c r="H32" s="76">
        <v>19308750.989</v>
      </c>
      <c r="I32" s="76">
        <v>1735007.942</v>
      </c>
      <c r="J32" s="76">
        <v>1314679.746</v>
      </c>
      <c r="K32" s="112" t="s">
        <v>553</v>
      </c>
    </row>
    <row r="33" spans="1:10">
      <c r="A33" s="4" t="s">
        <v>39</v>
      </c>
      <c r="I33" s="125"/>
    </row>
    <row r="35" spans="1:10">
      <c r="A35" s="4" t="s">
        <v>859</v>
      </c>
    </row>
    <row r="36" spans="1:10">
      <c r="A36" s="4" t="s">
        <v>41</v>
      </c>
      <c r="H36" s="102" t="s">
        <v>860</v>
      </c>
      <c r="I36" s="102"/>
    </row>
    <row r="37" spans="1:10" ht="15.75" customHeight="1">
      <c r="A37" s="4" t="s">
        <v>43</v>
      </c>
      <c r="E37" s="250" t="s">
        <v>528</v>
      </c>
      <c r="F37" s="250"/>
      <c r="G37" s="250"/>
      <c r="H37" s="250"/>
      <c r="I37" s="50"/>
      <c r="J37" s="50"/>
    </row>
    <row r="38" spans="1:10" ht="16.5" thickBot="1">
      <c r="G38" s="38" t="s">
        <v>477</v>
      </c>
      <c r="H38" s="38" t="s">
        <v>476</v>
      </c>
    </row>
    <row r="39" spans="1:10" ht="16.5" thickBot="1">
      <c r="A39" s="251" t="s">
        <v>44</v>
      </c>
      <c r="B39" s="238">
        <v>2016</v>
      </c>
      <c r="C39" s="239"/>
      <c r="D39" s="238">
        <v>2017</v>
      </c>
      <c r="E39" s="239"/>
      <c r="F39" s="238">
        <v>2018</v>
      </c>
      <c r="G39" s="239"/>
      <c r="H39" s="251" t="s">
        <v>45</v>
      </c>
    </row>
    <row r="40" spans="1:10">
      <c r="A40" s="252"/>
      <c r="B40" s="54" t="s">
        <v>46</v>
      </c>
      <c r="C40" s="54" t="s">
        <v>47</v>
      </c>
      <c r="D40" s="54" t="s">
        <v>46</v>
      </c>
      <c r="E40" s="54" t="s">
        <v>47</v>
      </c>
      <c r="F40" s="54" t="s">
        <v>46</v>
      </c>
      <c r="G40" s="54" t="s">
        <v>47</v>
      </c>
      <c r="H40" s="252"/>
    </row>
    <row r="41" spans="1:10" ht="16.5" thickBot="1">
      <c r="A41" s="253"/>
      <c r="B41" s="11" t="s">
        <v>48</v>
      </c>
      <c r="C41" s="11" t="s">
        <v>49</v>
      </c>
      <c r="D41" s="11" t="s">
        <v>48</v>
      </c>
      <c r="E41" s="11" t="s">
        <v>49</v>
      </c>
      <c r="F41" s="11" t="s">
        <v>48</v>
      </c>
      <c r="G41" s="11" t="s">
        <v>49</v>
      </c>
      <c r="H41" s="253"/>
    </row>
    <row r="42" spans="1:10" ht="17.25" thickTop="1" thickBot="1">
      <c r="A42" s="18" t="s">
        <v>50</v>
      </c>
      <c r="B42" s="19">
        <f>B101</f>
        <v>1814.303277350687</v>
      </c>
      <c r="C42" s="19">
        <f>C101</f>
        <v>982.1963994234369</v>
      </c>
      <c r="D42" s="19">
        <f>D101</f>
        <v>2364.3290038481018</v>
      </c>
      <c r="E42" s="19">
        <f>E101</f>
        <v>880.72758450821482</v>
      </c>
      <c r="F42" s="19">
        <f>F101</f>
        <v>2896.7608105266877</v>
      </c>
      <c r="G42" s="19">
        <f t="shared" ref="G42" si="1">G101</f>
        <v>1180.8904322837661</v>
      </c>
      <c r="H42" s="35" t="s">
        <v>51</v>
      </c>
    </row>
    <row r="43" spans="1:10" ht="16.5" thickBot="1">
      <c r="A43" s="20" t="s">
        <v>52</v>
      </c>
      <c r="B43" s="21">
        <f>B456</f>
        <v>676.45257929110517</v>
      </c>
      <c r="C43" s="21">
        <f>C456</f>
        <v>242.30921334148817</v>
      </c>
      <c r="D43" s="21">
        <f>D456</f>
        <v>1127.057053</v>
      </c>
      <c r="E43" s="21">
        <f>E456</f>
        <v>363.12709813760432</v>
      </c>
      <c r="F43" s="21">
        <f t="shared" ref="F43:G43" si="2">F456</f>
        <v>848.72552247272142</v>
      </c>
      <c r="G43" s="21">
        <f t="shared" si="2"/>
        <v>284.45602400000001</v>
      </c>
      <c r="H43" s="36" t="s">
        <v>53</v>
      </c>
    </row>
    <row r="44" spans="1:10" ht="16.5" thickBot="1">
      <c r="A44" s="20" t="s">
        <v>54</v>
      </c>
      <c r="B44" s="21">
        <f>B580</f>
        <v>430.897918</v>
      </c>
      <c r="C44" s="21">
        <f>C580</f>
        <v>210.52232324262602</v>
      </c>
      <c r="D44" s="21">
        <f>D580</f>
        <v>633.11013426883926</v>
      </c>
      <c r="E44" s="21">
        <f>E580</f>
        <v>294.00090093666347</v>
      </c>
      <c r="F44" s="21">
        <f>F580</f>
        <v>177.43914000000001</v>
      </c>
      <c r="G44" s="21">
        <f t="shared" ref="G44" si="3">G580</f>
        <v>60.95</v>
      </c>
      <c r="H44" s="36" t="s">
        <v>55</v>
      </c>
    </row>
    <row r="45" spans="1:10" ht="16.5" thickBot="1">
      <c r="A45" s="20" t="s">
        <v>56</v>
      </c>
      <c r="B45" s="21">
        <f>B767</f>
        <v>440.07296145454546</v>
      </c>
      <c r="C45" s="21">
        <f>C767</f>
        <v>396.75172919808523</v>
      </c>
      <c r="D45" s="21">
        <f>D767</f>
        <v>478.88143325028062</v>
      </c>
      <c r="E45" s="21">
        <f>E767</f>
        <v>406.19606593108392</v>
      </c>
      <c r="F45" s="21">
        <f t="shared" ref="F45:G45" si="4">F767</f>
        <v>589.85563793008498</v>
      </c>
      <c r="G45" s="21">
        <f t="shared" si="4"/>
        <v>496.55400000000003</v>
      </c>
      <c r="H45" s="36" t="s">
        <v>57</v>
      </c>
    </row>
    <row r="46" spans="1:10" ht="16.5" thickBot="1">
      <c r="A46" s="20" t="s">
        <v>58</v>
      </c>
      <c r="B46" s="21">
        <f>B1031</f>
        <v>644.3153980565038</v>
      </c>
      <c r="C46" s="21">
        <f>C1031</f>
        <v>667.94086464729037</v>
      </c>
      <c r="D46" s="21">
        <f>D1031</f>
        <v>824.192543590318</v>
      </c>
      <c r="E46" s="21">
        <f>E1031</f>
        <v>717.7910889932524</v>
      </c>
      <c r="F46" s="21">
        <f t="shared" ref="F46:G46" si="5">F1031</f>
        <v>664.52358933719267</v>
      </c>
      <c r="G46" s="21">
        <f t="shared" si="5"/>
        <v>927.66840000000013</v>
      </c>
      <c r="H46" s="36" t="s">
        <v>59</v>
      </c>
    </row>
    <row r="47" spans="1:10" ht="16.5" thickBot="1">
      <c r="A47" s="20" t="s">
        <v>60</v>
      </c>
      <c r="B47" s="21">
        <f>B1352</f>
        <v>1146.9863362695523</v>
      </c>
      <c r="C47" s="21">
        <f>C1352</f>
        <v>1807.0757399752119</v>
      </c>
      <c r="D47" s="21">
        <f>D1352</f>
        <v>1194.8749557574913</v>
      </c>
      <c r="E47" s="21">
        <f>E1352</f>
        <v>1839.8275735010125</v>
      </c>
      <c r="F47" s="21">
        <f t="shared" ref="F47:G47" si="6">F1352</f>
        <v>1432.2646917373499</v>
      </c>
      <c r="G47" s="21">
        <f t="shared" si="6"/>
        <v>2381.5060000000003</v>
      </c>
      <c r="H47" s="36" t="s">
        <v>61</v>
      </c>
    </row>
    <row r="48" spans="1:10" ht="16.5" thickBot="1">
      <c r="A48" s="20" t="s">
        <v>62</v>
      </c>
      <c r="B48" s="21">
        <f>B1852</f>
        <v>3394.3441278995897</v>
      </c>
      <c r="C48" s="21">
        <f>C1852</f>
        <v>2580.4269209373533</v>
      </c>
      <c r="D48" s="21">
        <f>D1852</f>
        <v>3319.5149352884641</v>
      </c>
      <c r="E48" s="21">
        <f>E1852</f>
        <v>2710.4145928573794</v>
      </c>
      <c r="F48" s="21">
        <f t="shared" ref="F48:G48" si="7">F1852</f>
        <v>3694.8532177551488</v>
      </c>
      <c r="G48" s="21">
        <f t="shared" si="7"/>
        <v>2997.8809999999994</v>
      </c>
      <c r="H48" s="36" t="s">
        <v>63</v>
      </c>
    </row>
    <row r="49" spans="1:8" ht="16.5" thickBot="1">
      <c r="A49" s="20" t="s">
        <v>64</v>
      </c>
      <c r="B49" s="21">
        <f>B2515</f>
        <v>5542.4608225630054</v>
      </c>
      <c r="C49" s="21">
        <f>C2515</f>
        <v>4386.7739632199355</v>
      </c>
      <c r="D49" s="21">
        <f>D2515</f>
        <v>5682.2504250077527</v>
      </c>
      <c r="E49" s="21">
        <f>E2515</f>
        <v>4931.6023191553058</v>
      </c>
      <c r="F49" s="21">
        <f t="shared" ref="F49:G49" si="8">F2515</f>
        <v>5307.2673039863066</v>
      </c>
      <c r="G49" s="21">
        <f t="shared" si="8"/>
        <v>5578.8047152857125</v>
      </c>
      <c r="H49" s="36" t="s">
        <v>65</v>
      </c>
    </row>
    <row r="50" spans="1:8" ht="16.5" thickBot="1">
      <c r="A50" s="20" t="s">
        <v>66</v>
      </c>
      <c r="B50" s="21">
        <f>B2546</f>
        <v>915.07823799999994</v>
      </c>
      <c r="C50" s="21">
        <f>C2546</f>
        <v>768.61524961460998</v>
      </c>
      <c r="D50" s="21">
        <f>D2546</f>
        <v>795.15651400000013</v>
      </c>
      <c r="E50" s="21">
        <f>E2546</f>
        <v>868.39425624506998</v>
      </c>
      <c r="F50" s="21">
        <f t="shared" ref="F50:G50" si="9">F2546</f>
        <v>915.4202964730174</v>
      </c>
      <c r="G50" s="21">
        <f t="shared" si="9"/>
        <v>1011.731</v>
      </c>
      <c r="H50" s="36" t="s">
        <v>67</v>
      </c>
    </row>
    <row r="51" spans="1:8" ht="16.5" thickBot="1">
      <c r="A51" s="20" t="s">
        <v>68</v>
      </c>
      <c r="B51" s="21">
        <f>B3421</f>
        <v>203.35656691677886</v>
      </c>
      <c r="C51" s="21">
        <f>C3421</f>
        <v>78.760835200000002</v>
      </c>
      <c r="D51" s="21">
        <f>D3421</f>
        <v>119.55130644354585</v>
      </c>
      <c r="E51" s="21">
        <f>E3421</f>
        <v>91.747196740250246</v>
      </c>
      <c r="F51" s="21">
        <f>F3421</f>
        <v>27.105781000000004</v>
      </c>
      <c r="G51" s="21">
        <f t="shared" ref="G51" si="10">G3421</f>
        <v>100.34455629403634</v>
      </c>
      <c r="H51" s="36" t="s">
        <v>566</v>
      </c>
    </row>
    <row r="52" spans="1:8" ht="16.5" thickBot="1">
      <c r="A52" s="20" t="s">
        <v>567</v>
      </c>
      <c r="B52" s="21">
        <f>B3454</f>
        <v>9.5214129907901111</v>
      </c>
      <c r="C52" s="21">
        <f>C3454</f>
        <v>17.926758603974793</v>
      </c>
      <c r="D52" s="21">
        <f>D3454</f>
        <v>0.79823913634135979</v>
      </c>
      <c r="E52" s="21">
        <f>E3454</f>
        <v>1.17</v>
      </c>
      <c r="F52" s="21">
        <f t="shared" ref="F52:G52" si="11">F3454</f>
        <v>0.08</v>
      </c>
      <c r="G52" s="21">
        <f t="shared" si="11"/>
        <v>0.10400000000000001</v>
      </c>
      <c r="H52" s="36" t="s">
        <v>565</v>
      </c>
    </row>
    <row r="53" spans="1:8" ht="16.5" thickBot="1">
      <c r="A53" s="20" t="s">
        <v>69</v>
      </c>
      <c r="B53" s="21">
        <f>B3486</f>
        <v>8275.5185814143097</v>
      </c>
      <c r="C53" s="21">
        <f>C3486</f>
        <v>773.49288843425416</v>
      </c>
      <c r="D53" s="21">
        <f>D3486</f>
        <v>3530.4855009155776</v>
      </c>
      <c r="E53" s="21">
        <f>E3486</f>
        <v>888.02586080000003</v>
      </c>
      <c r="F53" s="21">
        <f t="shared" ref="F53:G53" si="12">F3486</f>
        <v>3616.9728922194431</v>
      </c>
      <c r="G53" s="21">
        <f t="shared" si="12"/>
        <v>931.67445454545464</v>
      </c>
      <c r="H53" s="36" t="s">
        <v>70</v>
      </c>
    </row>
    <row r="54" spans="1:8" ht="16.5" thickBot="1">
      <c r="A54" s="20" t="s">
        <v>71</v>
      </c>
      <c r="B54" s="21">
        <f>B3704</f>
        <v>45.223639795328836</v>
      </c>
      <c r="C54" s="21">
        <f>C3704</f>
        <v>129.83377908528377</v>
      </c>
      <c r="D54" s="21">
        <f>D3704</f>
        <v>43.929131999999996</v>
      </c>
      <c r="E54" s="21">
        <f>E3704</f>
        <v>146.57508903559685</v>
      </c>
      <c r="F54" s="21">
        <f t="shared" ref="F54" si="13">F3704</f>
        <v>62.407743643059312</v>
      </c>
      <c r="G54" s="21">
        <f>G3704</f>
        <v>244.52699999999996</v>
      </c>
      <c r="H54" s="36" t="s">
        <v>72</v>
      </c>
    </row>
    <row r="55" spans="1:8" ht="16.5" thickBot="1">
      <c r="A55" s="20" t="s">
        <v>73</v>
      </c>
      <c r="B55" s="21">
        <f>B3993</f>
        <v>83.632652000000036</v>
      </c>
      <c r="C55" s="21">
        <f>C3993</f>
        <v>310.52381887834764</v>
      </c>
      <c r="D55" s="21">
        <f>D3993</f>
        <v>95.319367000000014</v>
      </c>
      <c r="E55" s="21">
        <f>E3993</f>
        <v>259.70198414283851</v>
      </c>
      <c r="F55" s="21">
        <f t="shared" ref="F55:G55" si="14">F3993</f>
        <v>112.465</v>
      </c>
      <c r="G55" s="21">
        <f t="shared" si="14"/>
        <v>319.08499999999998</v>
      </c>
      <c r="H55" s="36" t="s">
        <v>74</v>
      </c>
    </row>
    <row r="56" spans="1:8" ht="16.5" thickBot="1">
      <c r="A56" s="20" t="s">
        <v>75</v>
      </c>
      <c r="B56" s="21">
        <f>B4058</f>
        <v>2736.9804479999998</v>
      </c>
      <c r="C56" s="21">
        <f>C4058</f>
        <v>2444.4091959711782</v>
      </c>
      <c r="D56" s="21">
        <f>D4058</f>
        <v>3053.9520904867145</v>
      </c>
      <c r="E56" s="21">
        <f>E4058</f>
        <v>2533.721244834438</v>
      </c>
      <c r="F56" s="21">
        <f>F4058</f>
        <v>1483.1079212179802</v>
      </c>
      <c r="G56" s="21">
        <f t="shared" ref="G56" si="15">G4058</f>
        <v>2738.7820000000002</v>
      </c>
      <c r="H56" s="36" t="s">
        <v>76</v>
      </c>
    </row>
    <row r="57" spans="1:8" ht="16.5" thickBot="1">
      <c r="A57" s="20" t="s">
        <v>77</v>
      </c>
      <c r="B57" s="21">
        <f>B4275</f>
        <v>62.167321165932449</v>
      </c>
      <c r="C57" s="21">
        <f>C4275</f>
        <v>106.70700189398295</v>
      </c>
      <c r="D57" s="21">
        <f>D4275</f>
        <v>91.721779576618204</v>
      </c>
      <c r="E57" s="21">
        <f>E4275</f>
        <v>86.112820908560451</v>
      </c>
      <c r="F57" s="21">
        <f t="shared" ref="F57" si="16">F4275</f>
        <v>102.01241900000002</v>
      </c>
      <c r="G57" s="21">
        <f>G4275</f>
        <v>102.98293766233765</v>
      </c>
      <c r="H57" s="36" t="s">
        <v>78</v>
      </c>
    </row>
    <row r="58" spans="1:8" ht="16.5" thickBot="1">
      <c r="A58" s="20" t="s">
        <v>79</v>
      </c>
      <c r="B58" s="21">
        <f>B4406</f>
        <v>1293.9710201346834</v>
      </c>
      <c r="C58" s="21">
        <f>C4406</f>
        <v>2621.2017046421201</v>
      </c>
      <c r="D58" s="21">
        <f>D4406</f>
        <v>1241.0776443805262</v>
      </c>
      <c r="E58" s="21">
        <f>E4406</f>
        <v>2835.8724769578193</v>
      </c>
      <c r="F58" s="21">
        <f t="shared" ref="F58:G58" si="17">F4406</f>
        <v>1621.3656799272965</v>
      </c>
      <c r="G58" s="21">
        <f t="shared" si="17"/>
        <v>3107.1749580000001</v>
      </c>
      <c r="H58" s="36" t="s">
        <v>80</v>
      </c>
    </row>
    <row r="59" spans="1:8" ht="16.5" thickBot="1">
      <c r="A59" s="20" t="s">
        <v>81</v>
      </c>
      <c r="B59" s="21">
        <f>B4657</f>
        <v>8.8648046666666662</v>
      </c>
      <c r="C59" s="21">
        <f>C4657</f>
        <v>41.25329059392724</v>
      </c>
      <c r="D59" s="21">
        <f>D4657</f>
        <v>12.132508664068036</v>
      </c>
      <c r="E59" s="21">
        <f>E4657</f>
        <v>53.096558436524674</v>
      </c>
      <c r="F59" s="21">
        <f t="shared" ref="F59:G59" si="18">F4657</f>
        <v>7.7962409638554213</v>
      </c>
      <c r="G59" s="21">
        <f t="shared" si="18"/>
        <v>44.435000000000002</v>
      </c>
      <c r="H59" s="36" t="s">
        <v>82</v>
      </c>
    </row>
    <row r="60" spans="1:8" ht="16.5" thickBot="1">
      <c r="A60" s="20" t="s">
        <v>83</v>
      </c>
      <c r="B60" s="21">
        <f>B4688</f>
        <v>168.19684970178707</v>
      </c>
      <c r="C60" s="21">
        <f>C4688</f>
        <v>765.09809893170416</v>
      </c>
      <c r="D60" s="21">
        <f>D4688</f>
        <v>209.50984955562214</v>
      </c>
      <c r="E60" s="21">
        <f>E4688</f>
        <v>925.63181421883507</v>
      </c>
      <c r="F60" s="21">
        <f t="shared" ref="F60:G60" si="19">F4688</f>
        <v>254.11200750032677</v>
      </c>
      <c r="G60" s="21">
        <f t="shared" si="19"/>
        <v>1249.3859999999997</v>
      </c>
      <c r="H60" s="36" t="s">
        <v>84</v>
      </c>
    </row>
    <row r="61" spans="1:8" ht="16.5" thickBot="1">
      <c r="A61" s="20" t="s">
        <v>85</v>
      </c>
      <c r="B61" s="21">
        <f>B4852</f>
        <v>152.05782343794772</v>
      </c>
      <c r="C61" s="21">
        <f>C4852</f>
        <v>354.15800000000002</v>
      </c>
      <c r="D61" s="21">
        <f>D4852</f>
        <v>148.6506706087855</v>
      </c>
      <c r="E61" s="21">
        <f>E4852</f>
        <v>385.67300000000006</v>
      </c>
      <c r="F61" s="21">
        <f t="shared" ref="F61:G61" si="20">F4852</f>
        <v>167.52386040134797</v>
      </c>
      <c r="G61" s="21">
        <f t="shared" si="20"/>
        <v>378.19000000000005</v>
      </c>
      <c r="H61" s="36" t="s">
        <v>86</v>
      </c>
    </row>
    <row r="62" spans="1:8" ht="16.5" thickBot="1">
      <c r="A62" s="20" t="s">
        <v>87</v>
      </c>
      <c r="B62" s="21">
        <f>B5106</f>
        <v>3410.3571676161923</v>
      </c>
      <c r="C62" s="21">
        <f>C5106</f>
        <v>5606.3140000000003</v>
      </c>
      <c r="D62" s="21">
        <f>D5106</f>
        <v>3328.1664523936192</v>
      </c>
      <c r="E62" s="21">
        <f>E5106</f>
        <v>5620.9139999999989</v>
      </c>
      <c r="F62" s="21">
        <f t="shared" ref="F62:G62" si="21">F5106</f>
        <v>3526.9434464315918</v>
      </c>
      <c r="G62" s="21">
        <f t="shared" si="21"/>
        <v>6023.86</v>
      </c>
      <c r="H62" s="36" t="s">
        <v>88</v>
      </c>
    </row>
    <row r="63" spans="1:8" ht="16.5" thickBot="1">
      <c r="A63" s="20" t="s">
        <v>89</v>
      </c>
      <c r="B63" s="21">
        <f>B4820</f>
        <v>114.04491935338909</v>
      </c>
      <c r="C63" s="21">
        <f>C4820</f>
        <v>1554.7041885217097</v>
      </c>
      <c r="D63" s="21">
        <f>D4820</f>
        <v>315.01858212144253</v>
      </c>
      <c r="E63" s="21">
        <f>E4820</f>
        <v>5740.7220000000016</v>
      </c>
      <c r="F63" s="21">
        <f t="shared" ref="F63:G63" si="22">F4820</f>
        <v>275.68610544639483</v>
      </c>
      <c r="G63" s="21">
        <f t="shared" si="22"/>
        <v>5023.9489999999996</v>
      </c>
      <c r="H63" s="36" t="s">
        <v>90</v>
      </c>
    </row>
    <row r="64" spans="1:8" ht="16.5" thickBot="1">
      <c r="A64" s="20" t="s">
        <v>91</v>
      </c>
      <c r="B64" s="21">
        <f>B5697</f>
        <v>215.836052</v>
      </c>
      <c r="C64" s="21">
        <f>C5697</f>
        <v>384.12411109861802</v>
      </c>
      <c r="D64" s="21">
        <f>D5697</f>
        <v>182.03370400000003</v>
      </c>
      <c r="E64" s="21">
        <f>E5697</f>
        <v>406.39728833684717</v>
      </c>
      <c r="F64" s="21">
        <f t="shared" ref="F64:G64" si="23">F5697</f>
        <v>156.71100000000001</v>
      </c>
      <c r="G64" s="21">
        <f t="shared" si="23"/>
        <v>328.86799999999999</v>
      </c>
      <c r="H64" s="36" t="s">
        <v>92</v>
      </c>
    </row>
    <row r="65" spans="1:9" ht="16.5" thickBot="1">
      <c r="A65" s="20" t="s">
        <v>93</v>
      </c>
      <c r="B65" s="21">
        <f>B5731</f>
        <v>128.166061125</v>
      </c>
      <c r="C65" s="21">
        <f>C5731</f>
        <v>260.2024669615152</v>
      </c>
      <c r="D65" s="21">
        <f>D5731</f>
        <v>117.91876400000001</v>
      </c>
      <c r="E65" s="21">
        <f>E5731</f>
        <v>265.73920546725714</v>
      </c>
      <c r="F65" s="21">
        <f t="shared" ref="F65:G65" si="24">F5731</f>
        <v>151.44999999999999</v>
      </c>
      <c r="G65" s="21">
        <f t="shared" si="24"/>
        <v>308.79899999999998</v>
      </c>
      <c r="H65" s="36" t="s">
        <v>473</v>
      </c>
    </row>
    <row r="66" spans="1:9" ht="16.5" thickBot="1">
      <c r="A66" s="20" t="s">
        <v>95</v>
      </c>
      <c r="B66" s="21">
        <f>B5763</f>
        <v>1667.3217101658693</v>
      </c>
      <c r="C66" s="21">
        <f>C5763</f>
        <v>743.3485923154193</v>
      </c>
      <c r="D66" s="21">
        <f>D5763</f>
        <v>1780.3743010000003</v>
      </c>
      <c r="E66" s="21">
        <f>E5763</f>
        <v>707.32960787071556</v>
      </c>
      <c r="F66" s="21">
        <f t="shared" ref="F66:G66" si="25">F5763</f>
        <v>1557.1192020248975</v>
      </c>
      <c r="G66" s="21">
        <f t="shared" si="25"/>
        <v>618.63200000000006</v>
      </c>
      <c r="H66" s="36" t="s">
        <v>94</v>
      </c>
    </row>
    <row r="67" spans="1:9">
      <c r="A67" s="39" t="s">
        <v>96</v>
      </c>
      <c r="B67" s="40"/>
      <c r="C67" s="41"/>
      <c r="D67" s="42"/>
      <c r="E67" s="237"/>
      <c r="F67" s="237"/>
      <c r="G67" s="42"/>
      <c r="H67" s="34" t="s">
        <v>97</v>
      </c>
      <c r="I67" s="42"/>
    </row>
    <row r="68" spans="1:9">
      <c r="A68" s="39" t="s">
        <v>98</v>
      </c>
      <c r="H68" s="34" t="s">
        <v>99</v>
      </c>
    </row>
    <row r="69" spans="1:9">
      <c r="A69" s="39" t="s">
        <v>100</v>
      </c>
      <c r="H69" s="34" t="s">
        <v>101</v>
      </c>
    </row>
    <row r="73" spans="1:9">
      <c r="A73" s="233" t="s">
        <v>862</v>
      </c>
      <c r="B73" s="233"/>
      <c r="C73" s="233"/>
      <c r="D73" s="233"/>
      <c r="E73" s="233"/>
      <c r="F73" s="233"/>
      <c r="H73" s="102" t="s">
        <v>861</v>
      </c>
      <c r="I73" s="3"/>
    </row>
    <row r="74" spans="1:9" ht="18" customHeight="1">
      <c r="A74" s="113" t="s">
        <v>530</v>
      </c>
      <c r="B74" s="3"/>
      <c r="C74" s="3"/>
      <c r="D74" s="3"/>
      <c r="E74" s="3"/>
      <c r="F74" s="3"/>
      <c r="H74" s="114" t="s">
        <v>529</v>
      </c>
      <c r="I74" s="3"/>
    </row>
    <row r="75" spans="1:9" ht="30.75" thickBot="1">
      <c r="A75" s="232" t="s">
        <v>43</v>
      </c>
      <c r="B75" s="232"/>
      <c r="C75" s="232"/>
      <c r="D75" s="232"/>
      <c r="E75" s="232"/>
      <c r="F75" s="232"/>
      <c r="G75" s="124" t="s">
        <v>477</v>
      </c>
      <c r="H75" s="38" t="s">
        <v>476</v>
      </c>
    </row>
    <row r="76" spans="1:9" ht="16.5" thickBot="1">
      <c r="A76" s="234" t="s">
        <v>7</v>
      </c>
      <c r="B76" s="238">
        <v>2016</v>
      </c>
      <c r="C76" s="239"/>
      <c r="D76" s="238">
        <v>2017</v>
      </c>
      <c r="E76" s="239"/>
      <c r="F76" s="238">
        <v>2018</v>
      </c>
      <c r="G76" s="239"/>
      <c r="H76" s="255" t="s">
        <v>3</v>
      </c>
    </row>
    <row r="77" spans="1:9">
      <c r="A77" s="235"/>
      <c r="B77" s="54" t="s">
        <v>46</v>
      </c>
      <c r="C77" s="103" t="s">
        <v>47</v>
      </c>
      <c r="D77" s="103" t="s">
        <v>46</v>
      </c>
      <c r="E77" s="22" t="s">
        <v>47</v>
      </c>
      <c r="F77" s="103" t="s">
        <v>46</v>
      </c>
      <c r="G77" s="22" t="s">
        <v>47</v>
      </c>
      <c r="H77" s="256"/>
    </row>
    <row r="78" spans="1:9" ht="16.5" thickBot="1">
      <c r="A78" s="236"/>
      <c r="B78" s="23" t="s">
        <v>48</v>
      </c>
      <c r="C78" s="6" t="s">
        <v>49</v>
      </c>
      <c r="D78" s="107" t="s">
        <v>48</v>
      </c>
      <c r="E78" s="2" t="s">
        <v>49</v>
      </c>
      <c r="F78" s="107" t="s">
        <v>48</v>
      </c>
      <c r="G78" s="2" t="s">
        <v>49</v>
      </c>
      <c r="H78" s="257"/>
    </row>
    <row r="79" spans="1:9" ht="17.25" thickTop="1" thickBot="1">
      <c r="A79" s="12" t="s">
        <v>13</v>
      </c>
      <c r="B79" s="24">
        <f t="shared" ref="B79:F100" si="26">B110+B205+B236+B270+B304+B338+B369+B401</f>
        <v>9.888932800000001</v>
      </c>
      <c r="C79" s="26">
        <f t="shared" si="26"/>
        <v>7.1659999999999986</v>
      </c>
      <c r="D79" s="24">
        <f t="shared" si="26"/>
        <v>79.769739999999999</v>
      </c>
      <c r="E79" s="26">
        <f>E110+E205+E236+E270+E304+E338+E369+E401</f>
        <v>18.819000000000003</v>
      </c>
      <c r="F79" s="26">
        <f>F110+F205+F236+F270+F304+F338+F369+F401</f>
        <v>456.29753999999997</v>
      </c>
      <c r="G79" s="26">
        <f>G110+G205+G236+G270+G304+G338+G369+G401</f>
        <v>104.77</v>
      </c>
      <c r="H79" s="109" t="s">
        <v>819</v>
      </c>
    </row>
    <row r="80" spans="1:9" ht="16.5" thickBot="1">
      <c r="A80" s="12" t="s">
        <v>14</v>
      </c>
      <c r="B80" s="24">
        <f t="shared" si="26"/>
        <v>693.48993999999993</v>
      </c>
      <c r="C80" s="26">
        <f t="shared" si="26"/>
        <v>573.83299999999997</v>
      </c>
      <c r="D80" s="24">
        <f t="shared" si="26"/>
        <v>499.24817999999999</v>
      </c>
      <c r="E80" s="26">
        <f t="shared" si="26"/>
        <v>389.83099999999996</v>
      </c>
      <c r="F80" s="26">
        <f t="shared" si="26"/>
        <v>554.97092000000009</v>
      </c>
      <c r="G80" s="26">
        <f t="shared" ref="G80" si="27">G111+G206+G237+G271+G305+G339+G370+G402</f>
        <v>403.05399999999997</v>
      </c>
      <c r="H80" s="109" t="s">
        <v>840</v>
      </c>
    </row>
    <row r="81" spans="1:8" ht="16.5" thickBot="1">
      <c r="A81" s="12" t="s">
        <v>15</v>
      </c>
      <c r="B81" s="24">
        <f t="shared" si="26"/>
        <v>1.26624</v>
      </c>
      <c r="C81" s="26">
        <f t="shared" si="26"/>
        <v>1.5010000000000001</v>
      </c>
      <c r="D81" s="24">
        <f t="shared" si="26"/>
        <v>1.0969099999999998</v>
      </c>
      <c r="E81" s="26">
        <f t="shared" si="26"/>
        <v>1.179</v>
      </c>
      <c r="F81" s="26">
        <f>F112+F207+F238+F272+F306+F340+F371+F403</f>
        <v>0.95952400000000004</v>
      </c>
      <c r="G81" s="26">
        <f t="shared" ref="G81" si="28">G112+G207+G238+G272+G306+G340+G371+G403</f>
        <v>1.6170040000000001</v>
      </c>
      <c r="H81" s="109" t="s">
        <v>841</v>
      </c>
    </row>
    <row r="82" spans="1:8" ht="16.5" thickBot="1">
      <c r="A82" s="12" t="s">
        <v>16</v>
      </c>
      <c r="B82" s="24">
        <f t="shared" si="26"/>
        <v>40.162431819999995</v>
      </c>
      <c r="C82" s="26">
        <f t="shared" si="26"/>
        <v>13.90512852</v>
      </c>
      <c r="D82" s="24">
        <f t="shared" si="26"/>
        <v>44.743149999999993</v>
      </c>
      <c r="E82" s="26">
        <f t="shared" si="26"/>
        <v>16.716000000000001</v>
      </c>
      <c r="F82" s="26">
        <f>F113+F208+F239+F273+F307+F341+F372+F404</f>
        <v>34.333082000000005</v>
      </c>
      <c r="G82" s="26">
        <f t="shared" ref="G82" si="29">G113+G208+G239+G273+G307+G341+G372+G404</f>
        <v>11.589002000000004</v>
      </c>
      <c r="H82" s="109" t="s">
        <v>844</v>
      </c>
    </row>
    <row r="83" spans="1:8" ht="16.5" thickBot="1">
      <c r="A83" s="12" t="s">
        <v>17</v>
      </c>
      <c r="B83" s="24">
        <f t="shared" si="26"/>
        <v>5.7552166599999994</v>
      </c>
      <c r="C83" s="26">
        <f t="shared" si="26"/>
        <v>1.76078897084</v>
      </c>
      <c r="D83" s="24">
        <f t="shared" si="26"/>
        <v>0.92757904000000002</v>
      </c>
      <c r="E83" s="26">
        <f t="shared" si="26"/>
        <v>0.72982273920999996</v>
      </c>
      <c r="F83" s="26">
        <f t="shared" si="26"/>
        <v>1.2357019999999999</v>
      </c>
      <c r="G83" s="26">
        <f t="shared" ref="G83" si="30">G114+G209+G240+G274+G308+G342+G373+G405</f>
        <v>7.6002E-2</v>
      </c>
      <c r="H83" s="109" t="s">
        <v>845</v>
      </c>
    </row>
    <row r="84" spans="1:8" ht="16.5" thickBot="1">
      <c r="A84" s="12" t="s">
        <v>18</v>
      </c>
      <c r="B84" s="24">
        <f t="shared" si="26"/>
        <v>0</v>
      </c>
      <c r="C84" s="26">
        <f t="shared" si="26"/>
        <v>0</v>
      </c>
      <c r="D84" s="24">
        <f t="shared" si="26"/>
        <v>5.0000000000000001E-3</v>
      </c>
      <c r="E84" s="26">
        <f t="shared" si="26"/>
        <v>1E-3</v>
      </c>
      <c r="F84" s="26">
        <f>F115+F210+F241+F275+F309+F343+F374+F406</f>
        <v>1.0020000000000001E-3</v>
      </c>
      <c r="G84" s="26">
        <f>G115+G210+G241+G275+G309+G343+G374+G406</f>
        <v>1.9999999999999999E-6</v>
      </c>
      <c r="H84" s="109" t="s">
        <v>820</v>
      </c>
    </row>
    <row r="85" spans="1:8" ht="16.5" thickBot="1">
      <c r="A85" s="12" t="s">
        <v>19</v>
      </c>
      <c r="B85" s="24">
        <f t="shared" si="26"/>
        <v>0.42300000000000004</v>
      </c>
      <c r="C85" s="26">
        <f t="shared" si="26"/>
        <v>0.26300000000000001</v>
      </c>
      <c r="D85" s="24">
        <f t="shared" si="26"/>
        <v>0.38600000000000001</v>
      </c>
      <c r="E85" s="26">
        <f t="shared" si="26"/>
        <v>0.22200000000000003</v>
      </c>
      <c r="F85" s="26">
        <f t="shared" si="26"/>
        <v>1.9999999999999999E-6</v>
      </c>
      <c r="G85" s="26">
        <f t="shared" ref="G85" si="31">G116+G211+G242+G276+G310+G344+G375+G407</f>
        <v>0.52700199999999997</v>
      </c>
      <c r="H85" s="109" t="s">
        <v>20</v>
      </c>
    </row>
    <row r="86" spans="1:8" ht="16.5" thickBot="1">
      <c r="A86" s="12" t="s">
        <v>21</v>
      </c>
      <c r="B86" s="24">
        <f t="shared" si="26"/>
        <v>40.71725</v>
      </c>
      <c r="C86" s="26">
        <f t="shared" si="26"/>
        <v>15.545999999999999</v>
      </c>
      <c r="D86" s="24">
        <f t="shared" si="26"/>
        <v>69.088131318101944</v>
      </c>
      <c r="E86" s="26">
        <f t="shared" si="26"/>
        <v>27.962</v>
      </c>
      <c r="F86" s="26">
        <f t="shared" si="26"/>
        <v>14.052092</v>
      </c>
      <c r="G86" s="26">
        <f t="shared" ref="G86" si="32">G117+G212+G243+G277+G311+G345+G376+G408</f>
        <v>11.957002000000001</v>
      </c>
      <c r="H86" s="109" t="s">
        <v>846</v>
      </c>
    </row>
    <row r="87" spans="1:8" ht="16.5" thickBot="1">
      <c r="A87" s="12" t="s">
        <v>22</v>
      </c>
      <c r="B87" s="24">
        <f t="shared" si="26"/>
        <v>158.48756499999996</v>
      </c>
      <c r="C87" s="26">
        <f t="shared" si="26"/>
        <v>43.317041400000008</v>
      </c>
      <c r="D87" s="24">
        <f t="shared" si="26"/>
        <v>565.97611999999992</v>
      </c>
      <c r="E87" s="26">
        <f t="shared" si="26"/>
        <v>112.729</v>
      </c>
      <c r="F87" s="26">
        <f t="shared" si="26"/>
        <v>771.15800000000002</v>
      </c>
      <c r="G87" s="26">
        <f t="shared" ref="G87" si="33">G118+G213+G244+G278+G312+G346+G377+G409</f>
        <v>275.70000000000005</v>
      </c>
      <c r="H87" s="109" t="s">
        <v>847</v>
      </c>
    </row>
    <row r="88" spans="1:8" ht="16.5" thickBot="1">
      <c r="A88" s="12" t="s">
        <v>23</v>
      </c>
      <c r="B88" s="24">
        <f t="shared" si="26"/>
        <v>2.0742500000000001</v>
      </c>
      <c r="C88" s="26">
        <f t="shared" si="26"/>
        <v>1.7509999999999999</v>
      </c>
      <c r="D88" s="24">
        <f t="shared" si="26"/>
        <v>1.077</v>
      </c>
      <c r="E88" s="26">
        <f t="shared" si="26"/>
        <v>0.71099999999999997</v>
      </c>
      <c r="F88" s="26">
        <f>F119+F214+F245+F279+F313+F347+F378+F410</f>
        <v>0.23623</v>
      </c>
      <c r="G88" s="26">
        <f t="shared" ref="G88" si="34">G119+G214+G245+G279+G313+G347+G378+G410</f>
        <v>6.7000000000000004E-2</v>
      </c>
      <c r="H88" s="109" t="s">
        <v>856</v>
      </c>
    </row>
    <row r="89" spans="1:8" ht="16.5" thickBot="1">
      <c r="A89" s="12" t="s">
        <v>24</v>
      </c>
      <c r="B89" s="24">
        <f t="shared" si="26"/>
        <v>0.105</v>
      </c>
      <c r="C89" s="26">
        <f t="shared" si="26"/>
        <v>6.6000000000000003E-2</v>
      </c>
      <c r="D89" s="24">
        <f t="shared" si="26"/>
        <v>9.1999999999999998E-2</v>
      </c>
      <c r="E89" s="26">
        <f t="shared" si="26"/>
        <v>9.1999999999999998E-2</v>
      </c>
      <c r="F89" s="26">
        <f>F120+F215+F246+F280+F314+F348+F379+F411</f>
        <v>0.83899999999999997</v>
      </c>
      <c r="G89" s="26">
        <f t="shared" ref="G89" si="35">G120+G215+G246+G280+G314+G348+G379+G411</f>
        <v>0.33499999999999996</v>
      </c>
      <c r="H89" s="109" t="s">
        <v>818</v>
      </c>
    </row>
    <row r="90" spans="1:8" ht="16.5" thickBot="1">
      <c r="A90" s="12" t="s">
        <v>25</v>
      </c>
      <c r="B90" s="24">
        <f t="shared" si="26"/>
        <v>0.26700000000000002</v>
      </c>
      <c r="C90" s="26">
        <f t="shared" si="26"/>
        <v>0.30300000000000005</v>
      </c>
      <c r="D90" s="24">
        <f t="shared" si="26"/>
        <v>0.501</v>
      </c>
      <c r="E90" s="26">
        <f t="shared" si="26"/>
        <v>0.30700000000000005</v>
      </c>
      <c r="F90" s="26">
        <f t="shared" si="26"/>
        <v>0.15775</v>
      </c>
      <c r="G90" s="26">
        <f t="shared" ref="G90" si="36">G121+G216+G247+G281+G315+G349+G380+G412</f>
        <v>8.0999999999999989E-2</v>
      </c>
      <c r="H90" s="109" t="s">
        <v>26</v>
      </c>
    </row>
    <row r="91" spans="1:8" ht="16.5" thickBot="1">
      <c r="A91" s="12" t="s">
        <v>27</v>
      </c>
      <c r="B91" s="24">
        <f t="shared" si="26"/>
        <v>297.85613866999995</v>
      </c>
      <c r="C91" s="26">
        <f t="shared" si="26"/>
        <v>91.194744399999976</v>
      </c>
      <c r="D91" s="24">
        <f t="shared" si="26"/>
        <v>239.41944348999996</v>
      </c>
      <c r="E91" s="26">
        <f t="shared" si="26"/>
        <v>68.358382599999999</v>
      </c>
      <c r="F91" s="26">
        <f>F122+F217+F248+F282+F316+F350+F381+F413</f>
        <v>280.10192932000001</v>
      </c>
      <c r="G91" s="26">
        <f t="shared" ref="G91" si="37">G122+G217+G248+G282+G316+G350+G381+G413</f>
        <v>91.342126233766223</v>
      </c>
      <c r="H91" s="109" t="s">
        <v>851</v>
      </c>
    </row>
    <row r="92" spans="1:8" ht="16.5" thickBot="1">
      <c r="A92" s="12" t="s">
        <v>28</v>
      </c>
      <c r="B92" s="24">
        <f t="shared" si="26"/>
        <v>19.021192400687156</v>
      </c>
      <c r="C92" s="26">
        <f t="shared" si="26"/>
        <v>15.978999999999999</v>
      </c>
      <c r="D92" s="24">
        <f t="shared" si="26"/>
        <v>3.8000000000000006E-2</v>
      </c>
      <c r="E92" s="26">
        <f t="shared" si="26"/>
        <v>0.11099999999999999</v>
      </c>
      <c r="F92" s="26">
        <f t="shared" si="26"/>
        <v>15.714297603383489</v>
      </c>
      <c r="G92" s="26">
        <f t="shared" ref="G92" si="38">G123+G218+G249+G283+G317+G351+G382+G414</f>
        <v>21.731999999999999</v>
      </c>
      <c r="H92" s="109" t="s">
        <v>853</v>
      </c>
    </row>
    <row r="93" spans="1:8" ht="16.5" thickBot="1">
      <c r="A93" s="12" t="s">
        <v>29</v>
      </c>
      <c r="B93" s="24">
        <f t="shared" si="26"/>
        <v>26.501089999999998</v>
      </c>
      <c r="C93" s="26">
        <f t="shared" si="26"/>
        <v>11.54</v>
      </c>
      <c r="D93" s="24">
        <f t="shared" si="26"/>
        <v>13.18426</v>
      </c>
      <c r="E93" s="26">
        <f t="shared" si="26"/>
        <v>6.3360000000000003</v>
      </c>
      <c r="F93" s="26">
        <f t="shared" si="26"/>
        <v>0.27799999999999997</v>
      </c>
      <c r="G93" s="26">
        <f t="shared" ref="G93" si="39">G124+G219+G250+G284+G318+G352+G383+G415</f>
        <v>0.90599999999999992</v>
      </c>
      <c r="H93" s="109" t="s">
        <v>821</v>
      </c>
    </row>
    <row r="94" spans="1:8" ht="16.5" thickBot="1">
      <c r="A94" s="12" t="s">
        <v>30</v>
      </c>
      <c r="B94" s="24">
        <f t="shared" si="26"/>
        <v>111.65444000000002</v>
      </c>
      <c r="C94" s="26">
        <f t="shared" si="26"/>
        <v>52.576000000000001</v>
      </c>
      <c r="D94" s="24">
        <f t="shared" si="26"/>
        <v>117.87994999999999</v>
      </c>
      <c r="E94" s="26">
        <f t="shared" si="26"/>
        <v>54.099000000000004</v>
      </c>
      <c r="F94" s="26">
        <f t="shared" si="26"/>
        <v>113.88881999999998</v>
      </c>
      <c r="G94" s="26">
        <f t="shared" ref="G94" si="40">G125+G220+G251+G285+G319+G353+G384+G416</f>
        <v>53.162999999999997</v>
      </c>
      <c r="H94" s="109" t="s">
        <v>848</v>
      </c>
    </row>
    <row r="95" spans="1:8" ht="16.5" thickBot="1">
      <c r="A95" s="12" t="s">
        <v>31</v>
      </c>
      <c r="B95" s="24">
        <f t="shared" si="26"/>
        <v>39.320799999999991</v>
      </c>
      <c r="C95" s="26">
        <f t="shared" si="26"/>
        <v>22.705999999999996</v>
      </c>
      <c r="D95" s="24">
        <f t="shared" si="26"/>
        <v>27.346379999999996</v>
      </c>
      <c r="E95" s="26">
        <f t="shared" si="26"/>
        <v>19.138999999999999</v>
      </c>
      <c r="F95" s="26">
        <f t="shared" si="26"/>
        <v>16.849670000000003</v>
      </c>
      <c r="G95" s="26">
        <f t="shared" ref="G95" si="41">G126+G221+G252+G286+G320+G354+G385+G417</f>
        <v>7.6590000000000007</v>
      </c>
      <c r="H95" s="109" t="s">
        <v>849</v>
      </c>
    </row>
    <row r="96" spans="1:8" ht="16.5" thickBot="1">
      <c r="A96" s="12" t="s">
        <v>32</v>
      </c>
      <c r="B96" s="24">
        <f t="shared" si="26"/>
        <v>0.84720999999999991</v>
      </c>
      <c r="C96" s="26">
        <f t="shared" si="26"/>
        <v>0.40800000000000003</v>
      </c>
      <c r="D96" s="24">
        <f t="shared" si="26"/>
        <v>32.883670000000002</v>
      </c>
      <c r="E96" s="26">
        <f t="shared" si="26"/>
        <v>7.1750000000000007</v>
      </c>
      <c r="F96" s="26">
        <f t="shared" si="26"/>
        <v>3.3448899999999999</v>
      </c>
      <c r="G96" s="26">
        <f t="shared" ref="G96" si="42">G127+G222+G253+G287+G321+G355+G386+G418</f>
        <v>0.83900000000000008</v>
      </c>
      <c r="H96" s="109" t="s">
        <v>854</v>
      </c>
    </row>
    <row r="97" spans="1:9" ht="16.5" thickBot="1">
      <c r="A97" s="12" t="s">
        <v>33</v>
      </c>
      <c r="B97" s="24">
        <f t="shared" si="26"/>
        <v>327.62654999999995</v>
      </c>
      <c r="C97" s="26">
        <f t="shared" si="26"/>
        <v>119.13669613259668</v>
      </c>
      <c r="D97" s="24">
        <f t="shared" si="26"/>
        <v>641.86139000000003</v>
      </c>
      <c r="E97" s="26">
        <f t="shared" si="26"/>
        <v>147.13237916900479</v>
      </c>
      <c r="F97" s="26">
        <f>F128+F223+F254+F288+F322+F356+F387+F419</f>
        <v>573.86</v>
      </c>
      <c r="G97" s="26">
        <f>G128+G223+G254+G288+G322+G356+G387+G419</f>
        <v>170.99429204999998</v>
      </c>
      <c r="H97" s="109" t="s">
        <v>852</v>
      </c>
    </row>
    <row r="98" spans="1:9" ht="16.5" thickBot="1">
      <c r="A98" s="12" t="s">
        <v>34</v>
      </c>
      <c r="B98" s="24">
        <f t="shared" si="26"/>
        <v>34.537059999999997</v>
      </c>
      <c r="C98" s="26">
        <f t="shared" si="26"/>
        <v>8.64</v>
      </c>
      <c r="D98" s="24">
        <f t="shared" si="26"/>
        <v>12.907859999999999</v>
      </c>
      <c r="E98" s="26">
        <f t="shared" si="26"/>
        <v>4.3</v>
      </c>
      <c r="F98" s="26">
        <f t="shared" si="26"/>
        <v>25.502400257510729</v>
      </c>
      <c r="G98" s="26">
        <f t="shared" ref="G98" si="43">G129+G224+G255+G289+G323+G357+G388+G420</f>
        <v>7.3150000000000004</v>
      </c>
      <c r="H98" s="109" t="s">
        <v>850</v>
      </c>
    </row>
    <row r="99" spans="1:9" ht="16.5" thickBot="1">
      <c r="A99" s="12" t="s">
        <v>35</v>
      </c>
      <c r="B99" s="24">
        <f t="shared" si="26"/>
        <v>0</v>
      </c>
      <c r="C99" s="26">
        <f t="shared" si="26"/>
        <v>0</v>
      </c>
      <c r="D99" s="24">
        <f t="shared" si="26"/>
        <v>0</v>
      </c>
      <c r="E99" s="26">
        <f>E130+E225+E256+E290+E324+E358+E389+E421</f>
        <v>0</v>
      </c>
      <c r="F99" s="26">
        <f>F130+F225+F256+F290+F324+F358+F389+F421</f>
        <v>0</v>
      </c>
      <c r="G99" s="26">
        <f t="shared" ref="G99" si="44">G130+G225+G256+G290+G324+G358+G389+G421</f>
        <v>0</v>
      </c>
      <c r="H99" s="109" t="s">
        <v>36</v>
      </c>
    </row>
    <row r="100" spans="1:9" ht="16.5" thickBot="1">
      <c r="A100" s="54" t="s">
        <v>37</v>
      </c>
      <c r="B100" s="24">
        <f t="shared" si="26"/>
        <v>4.301969999999999</v>
      </c>
      <c r="C100" s="26">
        <f t="shared" si="26"/>
        <v>0.60400000000000009</v>
      </c>
      <c r="D100" s="24">
        <f t="shared" si="26"/>
        <v>15.89724</v>
      </c>
      <c r="E100" s="26">
        <f t="shared" si="26"/>
        <v>4.7780000000000005</v>
      </c>
      <c r="F100" s="26">
        <f t="shared" si="26"/>
        <v>32.979959345794391</v>
      </c>
      <c r="G100" s="26">
        <f>G131+G226+G257+G291+G325+G359+G390+G422</f>
        <v>17.167000000000002</v>
      </c>
      <c r="H100" s="108" t="s">
        <v>38</v>
      </c>
    </row>
    <row r="101" spans="1:9" ht="16.5" thickBot="1">
      <c r="A101" s="75" t="s">
        <v>552</v>
      </c>
      <c r="B101" s="77">
        <f t="shared" ref="B101" si="45">SUM(B79:B100)</f>
        <v>1814.303277350687</v>
      </c>
      <c r="C101" s="77">
        <f t="shared" ref="C101" si="46">SUM(C79:C100)</f>
        <v>982.1963994234369</v>
      </c>
      <c r="D101" s="77">
        <f t="shared" ref="D101:E101" si="47">SUM(D79:D100)</f>
        <v>2364.3290038481018</v>
      </c>
      <c r="E101" s="77">
        <f t="shared" si="47"/>
        <v>880.72758450821482</v>
      </c>
      <c r="F101" s="77">
        <f>SUM(F79:F100)</f>
        <v>2896.7608105266877</v>
      </c>
      <c r="G101" s="77">
        <f>SUM(G79:G100)</f>
        <v>1180.8904322837661</v>
      </c>
      <c r="H101" s="105" t="s">
        <v>855</v>
      </c>
    </row>
    <row r="102" spans="1:9" ht="16.5" thickBot="1">
      <c r="A102" s="75" t="s">
        <v>545</v>
      </c>
      <c r="B102" s="77">
        <f t="shared" ref="B102:G102" si="48">B133+B228+B259+B293+B327+B361+B392+B424</f>
        <v>477705.23380000005</v>
      </c>
      <c r="C102" s="77">
        <f t="shared" si="48"/>
        <v>114096.261</v>
      </c>
      <c r="D102" s="77">
        <f t="shared" si="48"/>
        <v>411710.94560122897</v>
      </c>
      <c r="E102" s="77">
        <f t="shared" si="48"/>
        <v>121230.58100000002</v>
      </c>
      <c r="F102" s="77">
        <f t="shared" si="48"/>
        <v>428918.80345999997</v>
      </c>
      <c r="G102" s="77">
        <f t="shared" si="48"/>
        <v>125874.632</v>
      </c>
      <c r="H102" s="112" t="s">
        <v>553</v>
      </c>
    </row>
    <row r="104" spans="1:9">
      <c r="A104" s="233" t="s">
        <v>863</v>
      </c>
      <c r="B104" s="233"/>
      <c r="C104" s="233"/>
      <c r="D104" s="233"/>
      <c r="E104" s="233"/>
      <c r="F104" s="233"/>
      <c r="H104" s="102" t="s">
        <v>864</v>
      </c>
      <c r="I104" s="3"/>
    </row>
    <row r="105" spans="1:9">
      <c r="A105" s="3" t="s">
        <v>106</v>
      </c>
      <c r="B105" s="3"/>
      <c r="C105" s="3"/>
      <c r="D105" s="3"/>
      <c r="E105" s="3"/>
      <c r="F105" s="3"/>
      <c r="H105" s="114" t="s">
        <v>531</v>
      </c>
      <c r="I105" s="3"/>
    </row>
    <row r="106" spans="1:9" ht="16.5" customHeight="1" thickBot="1">
      <c r="A106" s="232" t="s">
        <v>43</v>
      </c>
      <c r="B106" s="258"/>
      <c r="C106" s="258"/>
      <c r="D106" s="8"/>
      <c r="E106" s="8"/>
      <c r="F106" s="8"/>
      <c r="G106" s="38" t="s">
        <v>477</v>
      </c>
      <c r="H106" s="38" t="s">
        <v>476</v>
      </c>
    </row>
    <row r="107" spans="1:9" ht="16.5" thickBot="1">
      <c r="A107" s="249" t="s">
        <v>7</v>
      </c>
      <c r="B107" s="238">
        <v>2016</v>
      </c>
      <c r="C107" s="239"/>
      <c r="D107" s="238">
        <v>2017</v>
      </c>
      <c r="E107" s="239"/>
      <c r="F107" s="238">
        <v>2018</v>
      </c>
      <c r="G107" s="239"/>
      <c r="H107" s="255" t="s">
        <v>3</v>
      </c>
    </row>
    <row r="108" spans="1:9">
      <c r="A108" s="235"/>
      <c r="B108" s="54" t="s">
        <v>46</v>
      </c>
      <c r="C108" s="104" t="s">
        <v>47</v>
      </c>
      <c r="D108" s="103" t="s">
        <v>46</v>
      </c>
      <c r="E108" s="22" t="s">
        <v>47</v>
      </c>
      <c r="F108" s="103" t="s">
        <v>46</v>
      </c>
      <c r="G108" s="22" t="s">
        <v>47</v>
      </c>
      <c r="H108" s="256"/>
    </row>
    <row r="109" spans="1:9" ht="16.5" thickBot="1">
      <c r="A109" s="236"/>
      <c r="B109" s="23" t="s">
        <v>48</v>
      </c>
      <c r="C109" s="6" t="s">
        <v>49</v>
      </c>
      <c r="D109" s="107" t="s">
        <v>48</v>
      </c>
      <c r="E109" s="2" t="s">
        <v>49</v>
      </c>
      <c r="F109" s="107" t="s">
        <v>48</v>
      </c>
      <c r="G109" s="2" t="s">
        <v>49</v>
      </c>
      <c r="H109" s="257"/>
    </row>
    <row r="110" spans="1:9" ht="17.25" thickTop="1" thickBot="1">
      <c r="A110" s="12" t="s">
        <v>13</v>
      </c>
      <c r="B110" s="24">
        <f t="shared" ref="B110:B131" si="49">B141+(B174*1.39)</f>
        <v>5.7539327999999994</v>
      </c>
      <c r="C110" s="26">
        <f t="shared" ref="C110:C133" si="50">C141+C174</f>
        <v>4.1399999999999997</v>
      </c>
      <c r="D110" s="24">
        <f t="shared" ref="D110:D131" si="51">D141+(D174*1.39)</f>
        <v>14.770739999999998</v>
      </c>
      <c r="E110" s="26">
        <f t="shared" ref="E110:G110" si="52">E141+E174</f>
        <v>3.452</v>
      </c>
      <c r="F110" s="26">
        <f>F141+(F174*1.39)</f>
        <v>110.44854000000001</v>
      </c>
      <c r="G110" s="26">
        <f t="shared" si="52"/>
        <v>26.303999999999998</v>
      </c>
      <c r="H110" s="109" t="s">
        <v>819</v>
      </c>
    </row>
    <row r="111" spans="1:9" ht="16.5" thickBot="1">
      <c r="A111" s="12" t="s">
        <v>14</v>
      </c>
      <c r="B111" s="24">
        <f t="shared" si="49"/>
        <v>99.37093999999999</v>
      </c>
      <c r="C111" s="26">
        <f t="shared" si="50"/>
        <v>32.106000000000002</v>
      </c>
      <c r="D111" s="24">
        <f t="shared" si="51"/>
        <v>108.95117999999999</v>
      </c>
      <c r="E111" s="26">
        <f t="shared" ref="E111" si="53">E142+E175</f>
        <v>37.599999999999994</v>
      </c>
      <c r="F111" s="26">
        <f t="shared" ref="F111:F133" si="54">F142+(F175*1.39)</f>
        <v>208.98991999999998</v>
      </c>
      <c r="G111" s="26">
        <f t="shared" ref="G111" si="55">G142+G175</f>
        <v>63.752000000000002</v>
      </c>
      <c r="H111" s="109" t="s">
        <v>840</v>
      </c>
    </row>
    <row r="112" spans="1:9" ht="16.5" thickBot="1">
      <c r="A112" s="12" t="s">
        <v>15</v>
      </c>
      <c r="B112" s="24">
        <f t="shared" si="49"/>
        <v>0.16123999999999999</v>
      </c>
      <c r="C112" s="26">
        <f t="shared" si="50"/>
        <v>0.25800000000000001</v>
      </c>
      <c r="D112" s="24">
        <f t="shared" si="51"/>
        <v>0.51890999999999998</v>
      </c>
      <c r="E112" s="26">
        <f t="shared" ref="E112" si="56">E143+E176</f>
        <v>0.35399999999999998</v>
      </c>
      <c r="F112" s="26">
        <f t="shared" si="54"/>
        <v>0.27051999999999998</v>
      </c>
      <c r="G112" s="26">
        <f t="shared" ref="G112" si="57">G143+G176</f>
        <v>0.307</v>
      </c>
      <c r="H112" s="109" t="s">
        <v>841</v>
      </c>
    </row>
    <row r="113" spans="1:8" ht="16.5" thickBot="1">
      <c r="A113" s="12" t="s">
        <v>16</v>
      </c>
      <c r="B113" s="24">
        <f t="shared" si="49"/>
        <v>12.006872819999998</v>
      </c>
      <c r="C113" s="26">
        <f t="shared" si="50"/>
        <v>2.64278645</v>
      </c>
      <c r="D113" s="24">
        <f t="shared" si="51"/>
        <v>9.5701499999999982</v>
      </c>
      <c r="E113" s="26">
        <f t="shared" ref="E113" si="58">E144+E177</f>
        <v>2.238</v>
      </c>
      <c r="F113" s="26">
        <f t="shared" si="54"/>
        <v>31.632079999999998</v>
      </c>
      <c r="G113" s="26">
        <f t="shared" ref="G113:G114" si="59">G144+G177</f>
        <v>10.007000000000001</v>
      </c>
      <c r="H113" s="109" t="s">
        <v>844</v>
      </c>
    </row>
    <row r="114" spans="1:8" ht="16.5" thickBot="1">
      <c r="A114" s="12" t="s">
        <v>17</v>
      </c>
      <c r="B114" s="24">
        <f t="shared" si="49"/>
        <v>3.2983226599999993</v>
      </c>
      <c r="C114" s="26">
        <f t="shared" si="50"/>
        <v>0.83772284153999999</v>
      </c>
      <c r="D114" s="24">
        <f t="shared" si="51"/>
        <v>0.54988603999999996</v>
      </c>
      <c r="E114" s="26">
        <f t="shared" ref="E114" si="60">E145+E178</f>
        <v>0.51645660408999994</v>
      </c>
      <c r="F114" s="26">
        <f t="shared" si="54"/>
        <v>1.2046999999999999</v>
      </c>
      <c r="G114" s="26">
        <f t="shared" si="59"/>
        <v>3.6999999999999998E-2</v>
      </c>
      <c r="H114" s="109" t="s">
        <v>845</v>
      </c>
    </row>
    <row r="115" spans="1:8" ht="16.5" thickBot="1">
      <c r="A115" s="12" t="s">
        <v>18</v>
      </c>
      <c r="B115" s="24">
        <f t="shared" si="49"/>
        <v>0</v>
      </c>
      <c r="C115" s="26">
        <f t="shared" si="50"/>
        <v>0</v>
      </c>
      <c r="D115" s="24">
        <f t="shared" si="51"/>
        <v>5.0000000000000001E-3</v>
      </c>
      <c r="E115" s="26">
        <f t="shared" ref="E115" si="61">E146+E179</f>
        <v>1E-3</v>
      </c>
      <c r="F115" s="26">
        <f t="shared" si="54"/>
        <v>1E-3</v>
      </c>
      <c r="G115" s="26">
        <f t="shared" ref="G115" si="62">G146+G179</f>
        <v>0</v>
      </c>
      <c r="H115" s="109" t="s">
        <v>820</v>
      </c>
    </row>
    <row r="116" spans="1:8" ht="16.5" thickBot="1">
      <c r="A116" s="12" t="s">
        <v>19</v>
      </c>
      <c r="B116" s="24">
        <f t="shared" si="49"/>
        <v>0</v>
      </c>
      <c r="C116" s="26">
        <f t="shared" si="50"/>
        <v>0</v>
      </c>
      <c r="D116" s="24">
        <f t="shared" si="51"/>
        <v>0</v>
      </c>
      <c r="E116" s="26">
        <f t="shared" ref="E116" si="63">E147+E180</f>
        <v>0</v>
      </c>
      <c r="F116" s="26">
        <f t="shared" si="54"/>
        <v>0</v>
      </c>
      <c r="G116" s="26">
        <f t="shared" ref="G116" si="64">G147+G180</f>
        <v>0</v>
      </c>
      <c r="H116" s="109" t="s">
        <v>20</v>
      </c>
    </row>
    <row r="117" spans="1:8" ht="16.5" thickBot="1">
      <c r="A117" s="12" t="s">
        <v>21</v>
      </c>
      <c r="B117" s="24">
        <f t="shared" si="49"/>
        <v>0.17425000000000002</v>
      </c>
      <c r="C117" s="26">
        <f t="shared" si="50"/>
        <v>7.1000000000000008E-2</v>
      </c>
      <c r="D117" s="24">
        <f t="shared" si="51"/>
        <v>0.49687999999999999</v>
      </c>
      <c r="E117" s="26">
        <f t="shared" ref="E117" si="65">E148+E181</f>
        <v>0.27300000000000002</v>
      </c>
      <c r="F117" s="26">
        <f t="shared" si="54"/>
        <v>0.26208999999999999</v>
      </c>
      <c r="G117" s="26">
        <f t="shared" ref="G117" si="66">G148+G181</f>
        <v>0.11799999999999999</v>
      </c>
      <c r="H117" s="109" t="s">
        <v>846</v>
      </c>
    </row>
    <row r="118" spans="1:8" ht="16.5" thickBot="1">
      <c r="A118" s="12" t="s">
        <v>22</v>
      </c>
      <c r="B118" s="24">
        <f t="shared" si="49"/>
        <v>41.151434999999999</v>
      </c>
      <c r="C118" s="26">
        <f t="shared" si="50"/>
        <v>13.818785</v>
      </c>
      <c r="D118" s="24">
        <f t="shared" si="51"/>
        <v>1.112E-2</v>
      </c>
      <c r="E118" s="26">
        <f t="shared" ref="E118" si="67">E149+E182</f>
        <v>3.0000000000000001E-3</v>
      </c>
      <c r="F118" s="26">
        <f t="shared" si="54"/>
        <v>0</v>
      </c>
      <c r="G118" s="26">
        <f t="shared" ref="G118" si="68">G149+G182</f>
        <v>0</v>
      </c>
      <c r="H118" s="109" t="s">
        <v>847</v>
      </c>
    </row>
    <row r="119" spans="1:8" ht="16.5" thickBot="1">
      <c r="A119" s="12" t="s">
        <v>23</v>
      </c>
      <c r="B119" s="24">
        <f t="shared" si="49"/>
        <v>0.11724999999999999</v>
      </c>
      <c r="C119" s="26">
        <f t="shared" si="50"/>
        <v>2.1999999999999999E-2</v>
      </c>
      <c r="D119" s="24">
        <f t="shared" si="51"/>
        <v>0.28199999999999997</v>
      </c>
      <c r="E119" s="26">
        <f t="shared" ref="E119" si="69">E150+E183</f>
        <v>7.0000000000000007E-2</v>
      </c>
      <c r="F119" s="26">
        <f t="shared" si="54"/>
        <v>0.22122999999999998</v>
      </c>
      <c r="G119" s="26">
        <f t="shared" ref="G119" si="70">G150+G183</f>
        <v>4.4999999999999998E-2</v>
      </c>
      <c r="H119" s="109" t="s">
        <v>856</v>
      </c>
    </row>
    <row r="120" spans="1:8" ht="16.5" thickBot="1">
      <c r="A120" s="12" t="s">
        <v>24</v>
      </c>
      <c r="B120" s="24">
        <f t="shared" si="49"/>
        <v>0</v>
      </c>
      <c r="C120" s="26">
        <f t="shared" si="50"/>
        <v>0</v>
      </c>
      <c r="D120" s="24">
        <f t="shared" si="51"/>
        <v>2E-3</v>
      </c>
      <c r="E120" s="26">
        <f t="shared" ref="E120" si="71">E151+E184</f>
        <v>2E-3</v>
      </c>
      <c r="F120" s="26">
        <f t="shared" si="54"/>
        <v>7.0000000000000001E-3</v>
      </c>
      <c r="G120" s="26">
        <f t="shared" ref="G120" si="72">G151+G184</f>
        <v>3.0000000000000001E-3</v>
      </c>
      <c r="H120" s="109" t="s">
        <v>818</v>
      </c>
    </row>
    <row r="121" spans="1:8" ht="16.5" thickBot="1">
      <c r="A121" s="12" t="s">
        <v>25</v>
      </c>
      <c r="B121" s="24">
        <f t="shared" si="49"/>
        <v>0</v>
      </c>
      <c r="C121" s="26">
        <f t="shared" si="50"/>
        <v>0</v>
      </c>
      <c r="D121" s="24">
        <f t="shared" si="51"/>
        <v>0.26600000000000001</v>
      </c>
      <c r="E121" s="26">
        <f t="shared" ref="E121" si="73">E152+E185</f>
        <v>9.2999999999999999E-2</v>
      </c>
      <c r="F121" s="26">
        <f t="shared" si="54"/>
        <v>6.0749999999999998E-2</v>
      </c>
      <c r="G121" s="26">
        <f t="shared" ref="G121" si="74">G152+G185</f>
        <v>2.3E-2</v>
      </c>
      <c r="H121" s="109" t="s">
        <v>26</v>
      </c>
    </row>
    <row r="122" spans="1:8" ht="16.5" thickBot="1">
      <c r="A122" s="12" t="s">
        <v>27</v>
      </c>
      <c r="B122" s="24">
        <f t="shared" si="49"/>
        <v>273.41781966999997</v>
      </c>
      <c r="C122" s="26">
        <f t="shared" si="50"/>
        <v>72.603094199999987</v>
      </c>
      <c r="D122" s="24">
        <f t="shared" si="51"/>
        <v>224.85384448999997</v>
      </c>
      <c r="E122" s="26">
        <f t="shared" ref="E122" si="75">E153+E186</f>
        <v>62.1271378</v>
      </c>
      <c r="F122" s="26">
        <f>F153+(F186*1.39)</f>
        <v>257.21996631999997</v>
      </c>
      <c r="G122" s="26">
        <f t="shared" ref="G122" si="76">G153+G186</f>
        <v>81.527392207792204</v>
      </c>
      <c r="H122" s="109" t="s">
        <v>851</v>
      </c>
    </row>
    <row r="123" spans="1:8" ht="16.5" thickBot="1">
      <c r="A123" s="12" t="s">
        <v>28</v>
      </c>
      <c r="B123" s="24">
        <f t="shared" si="49"/>
        <v>2.5449700000000002</v>
      </c>
      <c r="C123" s="26">
        <f t="shared" si="50"/>
        <v>0.59399999999999997</v>
      </c>
      <c r="D123" s="24">
        <f t="shared" si="51"/>
        <v>4.0000000000000001E-3</v>
      </c>
      <c r="E123" s="26">
        <f t="shared" ref="E123" si="77">E154+E187</f>
        <v>2.3E-2</v>
      </c>
      <c r="F123" s="26">
        <f t="shared" si="54"/>
        <v>9.0909090909090909E-4</v>
      </c>
      <c r="G123" s="26">
        <f t="shared" ref="G123" si="78">G154+G187</f>
        <v>0.28300000000000003</v>
      </c>
      <c r="H123" s="109" t="s">
        <v>853</v>
      </c>
    </row>
    <row r="124" spans="1:8" ht="16.5" thickBot="1">
      <c r="A124" s="12" t="s">
        <v>29</v>
      </c>
      <c r="B124" s="24">
        <f t="shared" si="49"/>
        <v>22.978089999999998</v>
      </c>
      <c r="C124" s="26">
        <f t="shared" si="50"/>
        <v>9.0939999999999994</v>
      </c>
      <c r="D124" s="24">
        <f t="shared" si="51"/>
        <v>11.445259999999999</v>
      </c>
      <c r="E124" s="26">
        <f t="shared" ref="E124" si="79">E155+E188</f>
        <v>4.7770000000000001</v>
      </c>
      <c r="F124" s="26">
        <f t="shared" si="54"/>
        <v>0.27799999999999997</v>
      </c>
      <c r="G124" s="26">
        <f t="shared" ref="G124" si="80">G155+G188</f>
        <v>5.6000000000000001E-2</v>
      </c>
      <c r="H124" s="109" t="s">
        <v>821</v>
      </c>
    </row>
    <row r="125" spans="1:8" ht="16.5" thickBot="1">
      <c r="A125" s="12" t="s">
        <v>30</v>
      </c>
      <c r="B125" s="24">
        <f t="shared" si="49"/>
        <v>109.82444000000001</v>
      </c>
      <c r="C125" s="26">
        <f t="shared" si="50"/>
        <v>49.823</v>
      </c>
      <c r="D125" s="24">
        <f t="shared" si="51"/>
        <v>114.17994999999999</v>
      </c>
      <c r="E125" s="26">
        <f t="shared" ref="E125" si="81">E156+E189</f>
        <v>50.305</v>
      </c>
      <c r="F125" s="26">
        <f t="shared" si="54"/>
        <v>109.91081999999997</v>
      </c>
      <c r="G125" s="26">
        <f t="shared" ref="G125" si="82">G156+G189</f>
        <v>50.223999999999997</v>
      </c>
      <c r="H125" s="109" t="s">
        <v>848</v>
      </c>
    </row>
    <row r="126" spans="1:8" ht="16.5" thickBot="1">
      <c r="A126" s="12" t="s">
        <v>31</v>
      </c>
      <c r="B126" s="24">
        <f t="shared" si="49"/>
        <v>28.564799999999998</v>
      </c>
      <c r="C126" s="26">
        <f t="shared" si="50"/>
        <v>7.173</v>
      </c>
      <c r="D126" s="24">
        <f t="shared" si="51"/>
        <v>4.9243799999999993</v>
      </c>
      <c r="E126" s="26">
        <f t="shared" ref="E126" si="83">E157+E190</f>
        <v>1.482</v>
      </c>
      <c r="F126" s="26">
        <f t="shared" si="54"/>
        <v>9.0806700000000014</v>
      </c>
      <c r="G126" s="26">
        <f t="shared" ref="G126" si="84">G157+G190</f>
        <v>2.8140000000000001</v>
      </c>
      <c r="H126" s="109" t="s">
        <v>849</v>
      </c>
    </row>
    <row r="127" spans="1:8" ht="16.5" thickBot="1">
      <c r="A127" s="12" t="s">
        <v>32</v>
      </c>
      <c r="B127" s="24">
        <f t="shared" si="49"/>
        <v>0.49020999999999998</v>
      </c>
      <c r="C127" s="26">
        <f t="shared" si="50"/>
        <v>0.125</v>
      </c>
      <c r="D127" s="24">
        <f t="shared" si="51"/>
        <v>32.858669999999996</v>
      </c>
      <c r="E127" s="26">
        <f t="shared" ref="E127" si="85">E158+E191</f>
        <v>7.1650000000000009</v>
      </c>
      <c r="F127" s="26">
        <f t="shared" si="54"/>
        <v>7.0889999999999995E-2</v>
      </c>
      <c r="G127" s="26">
        <f t="shared" ref="G127" si="86">G158+G191</f>
        <v>2.8000000000000001E-2</v>
      </c>
      <c r="H127" s="109" t="s">
        <v>854</v>
      </c>
    </row>
    <row r="128" spans="1:8" ht="16.5" thickBot="1">
      <c r="A128" s="12" t="s">
        <v>33</v>
      </c>
      <c r="B128" s="24">
        <f t="shared" si="49"/>
        <v>247.69655</v>
      </c>
      <c r="C128" s="26">
        <f t="shared" si="50"/>
        <v>87.4746358613762</v>
      </c>
      <c r="D128" s="24">
        <f t="shared" si="51"/>
        <v>541.28039000000001</v>
      </c>
      <c r="E128" s="26">
        <f t="shared" ref="E128" si="87">E159+E192</f>
        <v>107.09202867988191</v>
      </c>
      <c r="F128" s="26">
        <v>560.30600000000004</v>
      </c>
      <c r="G128" s="26">
        <f t="shared" ref="G128" si="88">G159+G192</f>
        <v>161.06610825999999</v>
      </c>
      <c r="H128" s="109" t="s">
        <v>852</v>
      </c>
    </row>
    <row r="129" spans="1:8" ht="16.5" thickBot="1">
      <c r="A129" s="12" t="s">
        <v>34</v>
      </c>
      <c r="B129" s="24">
        <f t="shared" si="49"/>
        <v>30.120059999999995</v>
      </c>
      <c r="C129" s="26">
        <f t="shared" si="50"/>
        <v>6.6450000000000005</v>
      </c>
      <c r="D129" s="24">
        <f t="shared" si="51"/>
        <v>10.24686</v>
      </c>
      <c r="E129" s="26">
        <f t="shared" ref="E129" si="89">E160+E193</f>
        <v>2.7869999999999999</v>
      </c>
      <c r="F129" s="26">
        <f t="shared" si="54"/>
        <v>23.489400257510727</v>
      </c>
      <c r="G129" s="26">
        <f t="shared" ref="G129" si="90">G160+G193</f>
        <v>6.335</v>
      </c>
      <c r="H129" s="109" t="s">
        <v>850</v>
      </c>
    </row>
    <row r="130" spans="1:8" ht="16.5" thickBot="1">
      <c r="A130" s="12" t="s">
        <v>35</v>
      </c>
      <c r="B130" s="24">
        <f t="shared" si="49"/>
        <v>0</v>
      </c>
      <c r="C130" s="26">
        <f t="shared" si="50"/>
        <v>0</v>
      </c>
      <c r="D130" s="24">
        <f t="shared" si="51"/>
        <v>0</v>
      </c>
      <c r="E130" s="26">
        <f t="shared" ref="E130" si="91">E161+E194</f>
        <v>0</v>
      </c>
      <c r="F130" s="26">
        <f t="shared" si="54"/>
        <v>0</v>
      </c>
      <c r="G130" s="26">
        <f t="shared" ref="G130" si="92">G161+G194</f>
        <v>0</v>
      </c>
      <c r="H130" s="109" t="s">
        <v>36</v>
      </c>
    </row>
    <row r="131" spans="1:8" ht="16.5" thickBot="1">
      <c r="A131" s="54" t="s">
        <v>37</v>
      </c>
      <c r="B131" s="24">
        <f t="shared" si="49"/>
        <v>0.11197</v>
      </c>
      <c r="C131" s="26">
        <f t="shared" si="50"/>
        <v>4.4999999999999998E-2</v>
      </c>
      <c r="D131" s="24">
        <f t="shared" si="51"/>
        <v>1.15524</v>
      </c>
      <c r="E131" s="26">
        <f t="shared" ref="E131" si="93">E162+E195</f>
        <v>0.47199999999999998</v>
      </c>
      <c r="F131" s="26">
        <f t="shared" si="54"/>
        <v>2.2469593457943922</v>
      </c>
      <c r="G131" s="26">
        <f t="shared" ref="G131" si="94">G162+G195</f>
        <v>0.69900000000000007</v>
      </c>
      <c r="H131" s="108" t="s">
        <v>38</v>
      </c>
    </row>
    <row r="132" spans="1:8" ht="16.5" thickBot="1">
      <c r="A132" s="75" t="s">
        <v>552</v>
      </c>
      <c r="B132" s="77">
        <f t="shared" ref="B132" si="95">SUM(B110:B131)</f>
        <v>877.78315295000004</v>
      </c>
      <c r="C132" s="126">
        <f t="shared" si="50"/>
        <v>287.47302435291618</v>
      </c>
      <c r="D132" s="77">
        <f t="shared" ref="D132" si="96">SUM(D110:D131)</f>
        <v>1076.3724605300001</v>
      </c>
      <c r="E132" s="126">
        <f t="shared" ref="E132" si="97">E163+E196</f>
        <v>280.83262308397184</v>
      </c>
      <c r="F132" s="126">
        <f>F163+(F196*1.39)</f>
        <v>1536.6293450142141</v>
      </c>
      <c r="G132" s="126">
        <f>G163+G196</f>
        <v>403.62850046779221</v>
      </c>
      <c r="H132" s="105" t="s">
        <v>855</v>
      </c>
    </row>
    <row r="133" spans="1:8" ht="16.5" thickBot="1">
      <c r="A133" s="75" t="s">
        <v>545</v>
      </c>
      <c r="B133" s="77">
        <f>B164+(B197*1.39)</f>
        <v>209906.7028</v>
      </c>
      <c r="C133" s="126">
        <f t="shared" si="50"/>
        <v>41189.572</v>
      </c>
      <c r="D133" s="77">
        <f>D164+(D197*1.39)</f>
        <v>179119.23854000002</v>
      </c>
      <c r="E133" s="126">
        <f t="shared" ref="E133" si="98">E164+E197</f>
        <v>43750.319000000003</v>
      </c>
      <c r="F133" s="126">
        <f t="shared" si="54"/>
        <v>209288.28146</v>
      </c>
      <c r="G133" s="126">
        <f>G164+G197</f>
        <v>46053.727999999996</v>
      </c>
      <c r="H133" s="112" t="s">
        <v>553</v>
      </c>
    </row>
    <row r="135" spans="1:8">
      <c r="A135" s="97" t="s">
        <v>865</v>
      </c>
      <c r="H135" s="102" t="s">
        <v>866</v>
      </c>
    </row>
    <row r="136" spans="1:8">
      <c r="A136" s="97" t="s">
        <v>638</v>
      </c>
      <c r="H136" s="102" t="s">
        <v>109</v>
      </c>
    </row>
    <row r="137" spans="1:8" ht="18.75" customHeight="1" thickBot="1">
      <c r="A137" s="232" t="s">
        <v>43</v>
      </c>
      <c r="B137" s="232"/>
      <c r="C137" s="232"/>
      <c r="G137" s="38" t="s">
        <v>477</v>
      </c>
      <c r="H137" s="38" t="s">
        <v>476</v>
      </c>
    </row>
    <row r="138" spans="1:8" ht="16.5" thickBot="1">
      <c r="A138" s="234" t="s">
        <v>7</v>
      </c>
      <c r="B138" s="238">
        <v>2016</v>
      </c>
      <c r="C138" s="239"/>
      <c r="D138" s="238">
        <v>2017</v>
      </c>
      <c r="E138" s="239"/>
      <c r="F138" s="238">
        <v>2018</v>
      </c>
      <c r="G138" s="239"/>
      <c r="H138" s="242" t="s">
        <v>3</v>
      </c>
    </row>
    <row r="139" spans="1:8">
      <c r="A139" s="235"/>
      <c r="B139" s="54" t="s">
        <v>46</v>
      </c>
      <c r="C139" s="103" t="s">
        <v>47</v>
      </c>
      <c r="D139" s="103" t="s">
        <v>46</v>
      </c>
      <c r="E139" s="22" t="s">
        <v>47</v>
      </c>
      <c r="F139" s="103" t="s">
        <v>46</v>
      </c>
      <c r="G139" s="22" t="s">
        <v>47</v>
      </c>
      <c r="H139" s="243"/>
    </row>
    <row r="140" spans="1:8" ht="16.5" thickBot="1">
      <c r="A140" s="236"/>
      <c r="B140" s="23" t="s">
        <v>48</v>
      </c>
      <c r="C140" s="6" t="s">
        <v>49</v>
      </c>
      <c r="D140" s="107" t="s">
        <v>48</v>
      </c>
      <c r="E140" s="2" t="s">
        <v>49</v>
      </c>
      <c r="F140" s="107" t="s">
        <v>48</v>
      </c>
      <c r="G140" s="2" t="s">
        <v>49</v>
      </c>
      <c r="H140" s="244"/>
    </row>
    <row r="141" spans="1:8" ht="17.25" thickTop="1" thickBot="1">
      <c r="A141" s="12" t="s">
        <v>13</v>
      </c>
      <c r="B141" s="24">
        <v>0</v>
      </c>
      <c r="C141" s="26">
        <v>0</v>
      </c>
      <c r="D141" s="24">
        <v>0.223</v>
      </c>
      <c r="E141" s="26">
        <v>4.8000000000000001E-2</v>
      </c>
      <c r="F141" s="26">
        <v>103.379</v>
      </c>
      <c r="G141" s="26">
        <v>23.614999999999998</v>
      </c>
      <c r="H141" s="109" t="s">
        <v>837</v>
      </c>
    </row>
    <row r="142" spans="1:8" ht="16.5" thickBot="1">
      <c r="A142" s="12" t="s">
        <v>14</v>
      </c>
      <c r="B142" s="24">
        <v>15.073</v>
      </c>
      <c r="C142" s="26">
        <v>4.7770000000000001</v>
      </c>
      <c r="D142" s="24">
        <v>48.122</v>
      </c>
      <c r="E142" s="26">
        <v>13.917999999999999</v>
      </c>
      <c r="F142" s="26">
        <v>92.052000000000007</v>
      </c>
      <c r="G142" s="26">
        <v>30.561</v>
      </c>
      <c r="H142" s="109" t="s">
        <v>842</v>
      </c>
    </row>
    <row r="143" spans="1:8" ht="16.5" thickBot="1">
      <c r="A143" s="12" t="s">
        <v>15</v>
      </c>
      <c r="B143" s="24">
        <v>0</v>
      </c>
      <c r="C143" s="26">
        <v>1.9E-2</v>
      </c>
      <c r="D143" s="24">
        <v>6.0000000000000001E-3</v>
      </c>
      <c r="E143" s="26">
        <v>3.9E-2</v>
      </c>
      <c r="F143" s="26">
        <v>3.6999999999999998E-2</v>
      </c>
      <c r="G143" s="26">
        <v>4.8000000000000001E-2</v>
      </c>
      <c r="H143" s="109" t="s">
        <v>843</v>
      </c>
    </row>
    <row r="144" spans="1:8" ht="16.5" thickBot="1">
      <c r="A144" s="12" t="s">
        <v>16</v>
      </c>
      <c r="B144" s="24">
        <v>0</v>
      </c>
      <c r="C144" s="26">
        <v>0</v>
      </c>
      <c r="D144" s="24">
        <v>0</v>
      </c>
      <c r="E144" s="26">
        <v>0</v>
      </c>
      <c r="F144" s="26">
        <v>2.62</v>
      </c>
      <c r="G144" s="26">
        <v>1.4410000000000001</v>
      </c>
      <c r="H144" s="109" t="s">
        <v>844</v>
      </c>
    </row>
    <row r="145" spans="1:8" ht="16.5" thickBot="1">
      <c r="A145" s="12" t="s">
        <v>17</v>
      </c>
      <c r="B145" s="24">
        <v>0</v>
      </c>
      <c r="C145" s="26">
        <v>0</v>
      </c>
      <c r="D145" s="24">
        <v>0.243897</v>
      </c>
      <c r="E145" s="26">
        <v>0.44786590170999996</v>
      </c>
      <c r="F145" s="26">
        <v>5.0999999999999997E-2</v>
      </c>
      <c r="G145" s="26">
        <v>3.5999999999999997E-2</v>
      </c>
      <c r="H145" s="109" t="s">
        <v>845</v>
      </c>
    </row>
    <row r="146" spans="1:8" ht="16.5" thickBot="1">
      <c r="A146" s="12" t="s">
        <v>18</v>
      </c>
      <c r="B146" s="24">
        <v>0</v>
      </c>
      <c r="C146" s="26">
        <v>0</v>
      </c>
      <c r="D146" s="24">
        <v>5.0000000000000001E-3</v>
      </c>
      <c r="E146" s="26">
        <v>1E-3</v>
      </c>
      <c r="F146" s="26">
        <v>1E-3</v>
      </c>
      <c r="G146" s="26">
        <v>0</v>
      </c>
      <c r="H146" s="109" t="s">
        <v>820</v>
      </c>
    </row>
    <row r="147" spans="1:8" ht="16.5" thickBot="1">
      <c r="A147" s="12" t="s">
        <v>19</v>
      </c>
      <c r="B147" s="24">
        <v>0</v>
      </c>
      <c r="C147" s="26">
        <v>0</v>
      </c>
      <c r="D147" s="24">
        <v>0</v>
      </c>
      <c r="E147" s="26">
        <v>0</v>
      </c>
      <c r="F147" s="26">
        <v>0</v>
      </c>
      <c r="G147" s="26">
        <v>0</v>
      </c>
      <c r="H147" s="109" t="s">
        <v>20</v>
      </c>
    </row>
    <row r="148" spans="1:8" ht="16.5" thickBot="1">
      <c r="A148" s="12" t="s">
        <v>21</v>
      </c>
      <c r="B148" s="24">
        <v>7.0000000000000007E-2</v>
      </c>
      <c r="C148" s="26">
        <v>0.04</v>
      </c>
      <c r="D148" s="24">
        <v>0.23</v>
      </c>
      <c r="E148" s="26">
        <v>0.16</v>
      </c>
      <c r="F148" s="26">
        <v>0.08</v>
      </c>
      <c r="G148" s="26">
        <v>1.6E-2</v>
      </c>
      <c r="H148" s="109" t="s">
        <v>846</v>
      </c>
    </row>
    <row r="149" spans="1:8" ht="16.5" thickBot="1">
      <c r="A149" s="12" t="s">
        <v>22</v>
      </c>
      <c r="B149" s="24">
        <v>2</v>
      </c>
      <c r="C149" s="26">
        <v>0.51800000000000002</v>
      </c>
      <c r="D149" s="26">
        <v>0</v>
      </c>
      <c r="E149" s="26">
        <v>0</v>
      </c>
      <c r="F149" s="26">
        <v>0</v>
      </c>
      <c r="G149" s="26">
        <v>0</v>
      </c>
      <c r="H149" s="109" t="s">
        <v>847</v>
      </c>
    </row>
    <row r="150" spans="1:8" ht="16.5" thickBot="1">
      <c r="A150" s="12" t="s">
        <v>23</v>
      </c>
      <c r="B150" s="24">
        <v>1.2999999999999999E-2</v>
      </c>
      <c r="C150" s="26">
        <v>4.0000000000000001E-3</v>
      </c>
      <c r="D150" s="24">
        <v>0.28199999999999997</v>
      </c>
      <c r="E150" s="26">
        <v>7.0000000000000007E-2</v>
      </c>
      <c r="F150" s="26">
        <v>3.0000000000000001E-3</v>
      </c>
      <c r="G150" s="26">
        <v>2E-3</v>
      </c>
      <c r="H150" s="109" t="s">
        <v>856</v>
      </c>
    </row>
    <row r="151" spans="1:8" ht="16.5" thickBot="1">
      <c r="A151" s="12" t="s">
        <v>24</v>
      </c>
      <c r="B151" s="24">
        <v>0</v>
      </c>
      <c r="C151" s="26">
        <v>0</v>
      </c>
      <c r="D151" s="24">
        <v>2E-3</v>
      </c>
      <c r="E151" s="26">
        <v>2E-3</v>
      </c>
      <c r="F151" s="26">
        <v>7.0000000000000001E-3</v>
      </c>
      <c r="G151" s="26">
        <v>3.0000000000000001E-3</v>
      </c>
      <c r="H151" s="109" t="s">
        <v>818</v>
      </c>
    </row>
    <row r="152" spans="1:8" ht="16.5" thickBot="1">
      <c r="A152" s="12" t="s">
        <v>25</v>
      </c>
      <c r="B152" s="24">
        <v>0</v>
      </c>
      <c r="C152" s="26">
        <v>0</v>
      </c>
      <c r="D152" s="24">
        <v>0.26600000000000001</v>
      </c>
      <c r="E152" s="26">
        <v>9.2999999999999999E-2</v>
      </c>
      <c r="F152" s="26">
        <v>2.5999999999999999E-2</v>
      </c>
      <c r="G152" s="26">
        <v>1.2E-2</v>
      </c>
      <c r="H152" s="109" t="s">
        <v>26</v>
      </c>
    </row>
    <row r="153" spans="1:8" ht="16.5" thickBot="1">
      <c r="A153" s="12" t="s">
        <v>27</v>
      </c>
      <c r="B153" s="24">
        <v>0.13429399999999997</v>
      </c>
      <c r="C153" s="26">
        <v>3.6503999999999995E-2</v>
      </c>
      <c r="D153" s="24">
        <v>6.3535020000000006</v>
      </c>
      <c r="E153" s="26">
        <v>1.9311760000000002</v>
      </c>
      <c r="F153" s="26">
        <v>4.7053550000000008</v>
      </c>
      <c r="G153" s="26">
        <v>0.78500000000000003</v>
      </c>
      <c r="H153" s="109" t="s">
        <v>851</v>
      </c>
    </row>
    <row r="154" spans="1:8" ht="16.5" thickBot="1">
      <c r="A154" s="12" t="s">
        <v>28</v>
      </c>
      <c r="B154" s="24">
        <v>1.8180000000000001</v>
      </c>
      <c r="C154" s="26">
        <v>0.377</v>
      </c>
      <c r="D154" s="24">
        <v>4.0000000000000001E-3</v>
      </c>
      <c r="E154" s="26">
        <v>2.1999999999999999E-2</v>
      </c>
      <c r="F154" s="26">
        <v>9.0909090909090909E-4</v>
      </c>
      <c r="G154" s="26">
        <v>5.0000000000000001E-3</v>
      </c>
      <c r="H154" s="109" t="s">
        <v>853</v>
      </c>
    </row>
    <row r="155" spans="1:8" ht="16.5" thickBot="1">
      <c r="A155" s="12" t="s">
        <v>29</v>
      </c>
      <c r="B155" s="24">
        <v>0</v>
      </c>
      <c r="C155" s="26">
        <v>0</v>
      </c>
      <c r="D155" s="26">
        <v>0</v>
      </c>
      <c r="E155" s="26">
        <v>0</v>
      </c>
      <c r="F155" s="26">
        <v>0</v>
      </c>
      <c r="G155" s="26">
        <v>0</v>
      </c>
      <c r="H155" s="109" t="s">
        <v>821</v>
      </c>
    </row>
    <row r="156" spans="1:8" ht="16.5" thickBot="1">
      <c r="A156" s="12" t="s">
        <v>30</v>
      </c>
      <c r="B156" s="24">
        <v>0.29799999999999999</v>
      </c>
      <c r="C156" s="26">
        <v>0.752</v>
      </c>
      <c r="D156" s="24">
        <v>0.33200000000000002</v>
      </c>
      <c r="E156" s="26">
        <v>0.83</v>
      </c>
      <c r="F156" s="26">
        <v>0.32600000000000001</v>
      </c>
      <c r="G156" s="26">
        <v>1.0580000000000001</v>
      </c>
      <c r="H156" s="109" t="s">
        <v>848</v>
      </c>
    </row>
    <row r="157" spans="1:8" ht="16.5" thickBot="1">
      <c r="A157" s="12" t="s">
        <v>31</v>
      </c>
      <c r="B157" s="24">
        <v>16.582999999999998</v>
      </c>
      <c r="C157" s="26">
        <v>4.93</v>
      </c>
      <c r="D157" s="24">
        <v>2.5030000000000001</v>
      </c>
      <c r="E157" s="26">
        <v>0.64500000000000002</v>
      </c>
      <c r="F157" s="26">
        <v>4.6980000000000004</v>
      </c>
      <c r="G157" s="26">
        <v>1.4750000000000001</v>
      </c>
      <c r="H157" s="109" t="s">
        <v>849</v>
      </c>
    </row>
    <row r="158" spans="1:8" ht="16.5" thickBot="1">
      <c r="A158" s="12" t="s">
        <v>32</v>
      </c>
      <c r="B158" s="24">
        <v>0.436</v>
      </c>
      <c r="C158" s="26">
        <v>0.10199999999999999</v>
      </c>
      <c r="D158" s="24">
        <v>23.332999999999998</v>
      </c>
      <c r="E158" s="26">
        <v>4.4000000000000004</v>
      </c>
      <c r="F158" s="26">
        <v>0</v>
      </c>
      <c r="G158" s="26">
        <v>0</v>
      </c>
      <c r="H158" s="109" t="s">
        <v>854</v>
      </c>
    </row>
    <row r="159" spans="1:8" ht="16.5" thickBot="1">
      <c r="A159" s="12" t="s">
        <v>33</v>
      </c>
      <c r="B159" s="24">
        <v>1.4650000000000001</v>
      </c>
      <c r="C159" s="26">
        <v>0.93108990457056762</v>
      </c>
      <c r="D159" s="24">
        <v>1.125</v>
      </c>
      <c r="E159" s="26">
        <v>0.33465485730352873</v>
      </c>
      <c r="F159" s="26">
        <v>4.766</v>
      </c>
      <c r="G159" s="26">
        <v>2.4049999999999998</v>
      </c>
      <c r="H159" s="109" t="s">
        <v>852</v>
      </c>
    </row>
    <row r="160" spans="1:8" ht="16.5" thickBot="1">
      <c r="A160" s="12" t="s">
        <v>34</v>
      </c>
      <c r="B160" s="24">
        <v>0.16</v>
      </c>
      <c r="C160" s="26">
        <v>9.0999999999999998E-2</v>
      </c>
      <c r="D160" s="24">
        <v>0.27500000000000002</v>
      </c>
      <c r="E160" s="26">
        <v>0.23300000000000001</v>
      </c>
      <c r="F160" s="26">
        <v>1.1802575107296139E-3</v>
      </c>
      <c r="G160" s="26">
        <v>1E-3</v>
      </c>
      <c r="H160" s="109" t="s">
        <v>850</v>
      </c>
    </row>
    <row r="161" spans="1:8" ht="16.5" thickBot="1">
      <c r="A161" s="12" t="s">
        <v>35</v>
      </c>
      <c r="B161" s="24">
        <v>0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109" t="s">
        <v>36</v>
      </c>
    </row>
    <row r="162" spans="1:8" ht="16.5" thickBot="1">
      <c r="A162" s="54" t="s">
        <v>37</v>
      </c>
      <c r="B162" s="27">
        <v>0.08</v>
      </c>
      <c r="C162" s="28">
        <v>3.4000000000000002E-2</v>
      </c>
      <c r="D162" s="24">
        <v>0.99399999999999999</v>
      </c>
      <c r="E162" s="26">
        <v>0.42799999999999999</v>
      </c>
      <c r="F162" s="26">
        <v>0.85000934579439258</v>
      </c>
      <c r="G162" s="26">
        <v>0.36599999999999999</v>
      </c>
      <c r="H162" s="108" t="s">
        <v>38</v>
      </c>
    </row>
    <row r="163" spans="1:8" ht="16.5" thickBot="1">
      <c r="A163" s="75" t="s">
        <v>552</v>
      </c>
      <c r="B163" s="77">
        <f t="shared" ref="B163:G163" si="99">SUM(B141:B162)</f>
        <v>38.130293999999999</v>
      </c>
      <c r="C163" s="77">
        <f t="shared" si="99"/>
        <v>12.611593904570567</v>
      </c>
      <c r="D163" s="77">
        <f t="shared" si="99"/>
        <v>84.299398999999994</v>
      </c>
      <c r="E163" s="77">
        <f t="shared" si="99"/>
        <v>23.602696759013529</v>
      </c>
      <c r="F163" s="77">
        <v>213.60345369421424</v>
      </c>
      <c r="G163" s="77">
        <f t="shared" si="99"/>
        <v>61.829000000000008</v>
      </c>
      <c r="H163" s="105" t="s">
        <v>855</v>
      </c>
    </row>
    <row r="164" spans="1:8" ht="16.5" thickBot="1">
      <c r="A164" s="75" t="s">
        <v>545</v>
      </c>
      <c r="B164" s="77">
        <v>190029.11900000001</v>
      </c>
      <c r="C164" s="77">
        <v>36460.915000000001</v>
      </c>
      <c r="D164" s="77">
        <v>159251.98800000001</v>
      </c>
      <c r="E164" s="77">
        <v>38989.088000000003</v>
      </c>
      <c r="F164" s="126">
        <v>189011.359</v>
      </c>
      <c r="G164" s="77">
        <v>41147.597999999998</v>
      </c>
      <c r="H164" s="112" t="s">
        <v>553</v>
      </c>
    </row>
    <row r="165" spans="1:8">
      <c r="A165" s="4" t="s">
        <v>838</v>
      </c>
    </row>
    <row r="168" spans="1:8">
      <c r="A168" s="97" t="s">
        <v>867</v>
      </c>
      <c r="H168" s="102" t="s">
        <v>868</v>
      </c>
    </row>
    <row r="169" spans="1:8">
      <c r="A169" s="97" t="s">
        <v>639</v>
      </c>
      <c r="H169" s="102" t="s">
        <v>112</v>
      </c>
    </row>
    <row r="170" spans="1:8" ht="16.5" customHeight="1" thickBot="1">
      <c r="A170" s="232" t="s">
        <v>43</v>
      </c>
      <c r="B170" s="232"/>
      <c r="C170" s="232"/>
      <c r="G170" s="38" t="s">
        <v>477</v>
      </c>
      <c r="H170" s="38" t="s">
        <v>476</v>
      </c>
    </row>
    <row r="171" spans="1:8" ht="16.5" thickBot="1">
      <c r="A171" s="234" t="s">
        <v>7</v>
      </c>
      <c r="B171" s="238">
        <v>2016</v>
      </c>
      <c r="C171" s="239"/>
      <c r="D171" s="238">
        <v>2017</v>
      </c>
      <c r="E171" s="239"/>
      <c r="F171" s="238">
        <v>2018</v>
      </c>
      <c r="G171" s="239"/>
      <c r="H171" s="242" t="s">
        <v>3</v>
      </c>
    </row>
    <row r="172" spans="1:8">
      <c r="A172" s="235"/>
      <c r="B172" s="54" t="s">
        <v>46</v>
      </c>
      <c r="C172" s="103" t="s">
        <v>47</v>
      </c>
      <c r="D172" s="103" t="s">
        <v>46</v>
      </c>
      <c r="E172" s="22" t="s">
        <v>47</v>
      </c>
      <c r="F172" s="103" t="s">
        <v>46</v>
      </c>
      <c r="G172" s="22" t="s">
        <v>47</v>
      </c>
      <c r="H172" s="243"/>
    </row>
    <row r="173" spans="1:8" ht="16.5" thickBot="1">
      <c r="A173" s="236"/>
      <c r="B173" s="23" t="s">
        <v>48</v>
      </c>
      <c r="C173" s="6" t="s">
        <v>49</v>
      </c>
      <c r="D173" s="107" t="s">
        <v>48</v>
      </c>
      <c r="E173" s="2" t="s">
        <v>49</v>
      </c>
      <c r="F173" s="107" t="s">
        <v>48</v>
      </c>
      <c r="G173" s="2" t="s">
        <v>49</v>
      </c>
      <c r="H173" s="244"/>
    </row>
    <row r="174" spans="1:8" ht="17.25" thickTop="1" thickBot="1">
      <c r="A174" s="12" t="s">
        <v>13</v>
      </c>
      <c r="B174" s="24">
        <v>4.1395200000000001</v>
      </c>
      <c r="C174" s="26">
        <v>4.1399999999999997</v>
      </c>
      <c r="D174" s="24">
        <v>10.465999999999999</v>
      </c>
      <c r="E174" s="26">
        <v>3.4039999999999999</v>
      </c>
      <c r="F174" s="26">
        <v>5.0860000000000003</v>
      </c>
      <c r="G174" s="26">
        <v>2.6890000000000001</v>
      </c>
      <c r="H174" s="109" t="s">
        <v>819</v>
      </c>
    </row>
    <row r="175" spans="1:8" ht="16.5" thickBot="1">
      <c r="A175" s="12" t="s">
        <v>14</v>
      </c>
      <c r="B175" s="24">
        <v>60.646000000000001</v>
      </c>
      <c r="C175" s="26">
        <v>27.329000000000001</v>
      </c>
      <c r="D175" s="24">
        <v>43.762</v>
      </c>
      <c r="E175" s="26">
        <v>23.681999999999999</v>
      </c>
      <c r="F175" s="26">
        <v>84.128</v>
      </c>
      <c r="G175" s="26">
        <v>33.191000000000003</v>
      </c>
      <c r="H175" s="109" t="s">
        <v>840</v>
      </c>
    </row>
    <row r="176" spans="1:8" ht="16.5" thickBot="1">
      <c r="A176" s="12" t="s">
        <v>15</v>
      </c>
      <c r="B176" s="24">
        <v>0.11600000000000001</v>
      </c>
      <c r="C176" s="26">
        <v>0.23899999999999999</v>
      </c>
      <c r="D176" s="24">
        <v>0.36899999999999999</v>
      </c>
      <c r="E176" s="26">
        <v>0.315</v>
      </c>
      <c r="F176" s="26">
        <v>0.16800000000000001</v>
      </c>
      <c r="G176" s="26">
        <v>0.25900000000000001</v>
      </c>
      <c r="H176" s="109" t="s">
        <v>841</v>
      </c>
    </row>
    <row r="177" spans="1:8" ht="16.5" thickBot="1">
      <c r="A177" s="12" t="s">
        <v>16</v>
      </c>
      <c r="B177" s="24">
        <v>8.6380379999999999</v>
      </c>
      <c r="C177" s="26">
        <v>2.64278645</v>
      </c>
      <c r="D177" s="24">
        <v>6.8849999999999998</v>
      </c>
      <c r="E177" s="26">
        <v>2.238</v>
      </c>
      <c r="F177" s="26">
        <v>20.872</v>
      </c>
      <c r="G177" s="26">
        <v>8.5660000000000007</v>
      </c>
      <c r="H177" s="109" t="s">
        <v>844</v>
      </c>
    </row>
    <row r="178" spans="1:8" ht="16.5" thickBot="1">
      <c r="A178" s="12" t="s">
        <v>17</v>
      </c>
      <c r="B178" s="24">
        <v>2.3728939999999996</v>
      </c>
      <c r="C178" s="26">
        <v>0.83772284153999999</v>
      </c>
      <c r="D178" s="24">
        <v>0.220136</v>
      </c>
      <c r="E178" s="26">
        <v>6.8590702380000007E-2</v>
      </c>
      <c r="F178" s="26">
        <v>0.83</v>
      </c>
      <c r="G178" s="26">
        <v>1E-3</v>
      </c>
      <c r="H178" s="109" t="s">
        <v>845</v>
      </c>
    </row>
    <row r="179" spans="1:8" ht="16.5" thickBot="1">
      <c r="A179" s="12" t="s">
        <v>18</v>
      </c>
      <c r="B179" s="24">
        <v>0</v>
      </c>
      <c r="C179" s="26">
        <v>0</v>
      </c>
      <c r="D179" s="26">
        <v>0</v>
      </c>
      <c r="E179" s="26">
        <v>0</v>
      </c>
      <c r="F179" s="26">
        <v>0</v>
      </c>
      <c r="G179" s="26">
        <v>0</v>
      </c>
      <c r="H179" s="109" t="s">
        <v>820</v>
      </c>
    </row>
    <row r="180" spans="1:8" ht="16.5" thickBot="1">
      <c r="A180" s="12" t="s">
        <v>19</v>
      </c>
      <c r="B180" s="24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109" t="s">
        <v>20</v>
      </c>
    </row>
    <row r="181" spans="1:8" ht="16.5" thickBot="1">
      <c r="A181" s="12" t="s">
        <v>21</v>
      </c>
      <c r="B181" s="24">
        <v>7.4999999999999997E-2</v>
      </c>
      <c r="C181" s="26">
        <v>3.1E-2</v>
      </c>
      <c r="D181" s="24">
        <v>0.192</v>
      </c>
      <c r="E181" s="26">
        <v>0.113</v>
      </c>
      <c r="F181" s="26">
        <v>0.13100000000000001</v>
      </c>
      <c r="G181" s="26">
        <v>0.10199999999999999</v>
      </c>
      <c r="H181" s="109" t="s">
        <v>846</v>
      </c>
    </row>
    <row r="182" spans="1:8" ht="16.5" thickBot="1">
      <c r="A182" s="12" t="s">
        <v>22</v>
      </c>
      <c r="B182" s="24">
        <v>28.166499999999999</v>
      </c>
      <c r="C182" s="26">
        <v>13.300784999999999</v>
      </c>
      <c r="D182" s="24">
        <v>8.0000000000000002E-3</v>
      </c>
      <c r="E182" s="26">
        <v>3.0000000000000001E-3</v>
      </c>
      <c r="F182" s="26">
        <v>0</v>
      </c>
      <c r="G182" s="26">
        <v>0</v>
      </c>
      <c r="H182" s="109" t="s">
        <v>847</v>
      </c>
    </row>
    <row r="183" spans="1:8" ht="16.5" thickBot="1">
      <c r="A183" s="12" t="s">
        <v>23</v>
      </c>
      <c r="B183" s="24">
        <v>7.4999999999999997E-2</v>
      </c>
      <c r="C183" s="26">
        <v>1.7999999999999999E-2</v>
      </c>
      <c r="D183" s="26">
        <v>0</v>
      </c>
      <c r="E183" s="26">
        <v>0</v>
      </c>
      <c r="F183" s="26">
        <v>0.157</v>
      </c>
      <c r="G183" s="26">
        <v>4.2999999999999997E-2</v>
      </c>
      <c r="H183" s="109" t="s">
        <v>856</v>
      </c>
    </row>
    <row r="184" spans="1:8" ht="16.5" thickBot="1">
      <c r="A184" s="12" t="s">
        <v>24</v>
      </c>
      <c r="B184" s="24">
        <v>0</v>
      </c>
      <c r="C184" s="26">
        <v>0</v>
      </c>
      <c r="D184" s="26">
        <v>0</v>
      </c>
      <c r="E184" s="26">
        <v>0</v>
      </c>
      <c r="F184" s="26">
        <v>0</v>
      </c>
      <c r="G184" s="26">
        <v>0</v>
      </c>
      <c r="H184" s="109" t="s">
        <v>818</v>
      </c>
    </row>
    <row r="185" spans="1:8" ht="16.5" thickBot="1">
      <c r="A185" s="12" t="s">
        <v>25</v>
      </c>
      <c r="B185" s="24">
        <v>0</v>
      </c>
      <c r="C185" s="26">
        <v>0</v>
      </c>
      <c r="D185" s="26">
        <v>0</v>
      </c>
      <c r="E185" s="26">
        <v>0</v>
      </c>
      <c r="F185" s="26">
        <v>2.5000000000000001E-2</v>
      </c>
      <c r="G185" s="26">
        <v>1.0999999999999999E-2</v>
      </c>
      <c r="H185" s="109" t="s">
        <v>26</v>
      </c>
    </row>
    <row r="186" spans="1:8" ht="16.5" thickBot="1">
      <c r="A186" s="12" t="s">
        <v>27</v>
      </c>
      <c r="B186" s="24">
        <v>196.60685299999997</v>
      </c>
      <c r="C186" s="26">
        <v>72.566590199999993</v>
      </c>
      <c r="D186" s="24">
        <v>157.194491</v>
      </c>
      <c r="E186" s="26">
        <v>60.195961799999999</v>
      </c>
      <c r="F186" s="26">
        <v>181.665188</v>
      </c>
      <c r="G186" s="26">
        <v>80.742392207792207</v>
      </c>
      <c r="H186" s="109" t="s">
        <v>851</v>
      </c>
    </row>
    <row r="187" spans="1:8" ht="16.5" thickBot="1">
      <c r="A187" s="12" t="s">
        <v>28</v>
      </c>
      <c r="B187" s="24">
        <v>0.52300000000000002</v>
      </c>
      <c r="C187" s="26">
        <v>0.217</v>
      </c>
      <c r="D187" s="24">
        <v>0</v>
      </c>
      <c r="E187" s="26">
        <v>1E-3</v>
      </c>
      <c r="F187" s="26">
        <v>0</v>
      </c>
      <c r="G187" s="26">
        <v>0.27800000000000002</v>
      </c>
      <c r="H187" s="109" t="s">
        <v>853</v>
      </c>
    </row>
    <row r="188" spans="1:8" ht="16.5" thickBot="1">
      <c r="A188" s="12" t="s">
        <v>29</v>
      </c>
      <c r="B188" s="24">
        <v>16.530999999999999</v>
      </c>
      <c r="C188" s="26">
        <v>9.0939999999999994</v>
      </c>
      <c r="D188" s="24">
        <v>8.234</v>
      </c>
      <c r="E188" s="26">
        <v>4.7770000000000001</v>
      </c>
      <c r="F188" s="26">
        <v>0.2</v>
      </c>
      <c r="G188" s="26">
        <v>5.6000000000000001E-2</v>
      </c>
      <c r="H188" s="109" t="s">
        <v>821</v>
      </c>
    </row>
    <row r="189" spans="1:8" ht="16.5" thickBot="1">
      <c r="A189" s="12" t="s">
        <v>30</v>
      </c>
      <c r="B189" s="24">
        <v>78.796000000000006</v>
      </c>
      <c r="C189" s="26">
        <v>49.070999999999998</v>
      </c>
      <c r="D189" s="24">
        <v>81.905000000000001</v>
      </c>
      <c r="E189" s="26">
        <v>49.475000000000001</v>
      </c>
      <c r="F189" s="26">
        <v>78.837999999999994</v>
      </c>
      <c r="G189" s="26">
        <v>49.165999999999997</v>
      </c>
      <c r="H189" s="109" t="s">
        <v>848</v>
      </c>
    </row>
    <row r="190" spans="1:8" ht="16.5" thickBot="1">
      <c r="A190" s="12" t="s">
        <v>31</v>
      </c>
      <c r="B190" s="24">
        <v>8.6199999999999992</v>
      </c>
      <c r="C190" s="26">
        <v>2.2429999999999999</v>
      </c>
      <c r="D190" s="24">
        <v>1.742</v>
      </c>
      <c r="E190" s="26">
        <v>0.83699999999999997</v>
      </c>
      <c r="F190" s="26">
        <v>3.153</v>
      </c>
      <c r="G190" s="26">
        <v>1.339</v>
      </c>
      <c r="H190" s="109" t="s">
        <v>849</v>
      </c>
    </row>
    <row r="191" spans="1:8" ht="16.5" thickBot="1">
      <c r="A191" s="12" t="s">
        <v>32</v>
      </c>
      <c r="B191" s="24">
        <v>3.9E-2</v>
      </c>
      <c r="C191" s="26">
        <v>2.3E-2</v>
      </c>
      <c r="D191" s="24">
        <v>6.8529999999999998</v>
      </c>
      <c r="E191" s="26">
        <v>2.7650000000000001</v>
      </c>
      <c r="F191" s="26">
        <v>5.0999999999999997E-2</v>
      </c>
      <c r="G191" s="26">
        <v>2.8000000000000001E-2</v>
      </c>
      <c r="H191" s="109" t="s">
        <v>854</v>
      </c>
    </row>
    <row r="192" spans="1:8" ht="16.5" thickBot="1">
      <c r="A192" s="12" t="s">
        <v>33</v>
      </c>
      <c r="B192" s="24">
        <v>177.14500000000001</v>
      </c>
      <c r="C192" s="26">
        <v>86.54354595680563</v>
      </c>
      <c r="D192" s="24">
        <v>388.601</v>
      </c>
      <c r="E192" s="26">
        <v>106.75737382257837</v>
      </c>
      <c r="F192" s="26">
        <v>558.61</v>
      </c>
      <c r="G192" s="26">
        <v>158.66110825999999</v>
      </c>
      <c r="H192" s="109" t="s">
        <v>852</v>
      </c>
    </row>
    <row r="193" spans="1:10" ht="16.5" thickBot="1">
      <c r="A193" s="12" t="s">
        <v>34</v>
      </c>
      <c r="B193" s="24">
        <v>21.553999999999998</v>
      </c>
      <c r="C193" s="26">
        <v>6.5540000000000003</v>
      </c>
      <c r="D193" s="24">
        <v>7.1740000000000004</v>
      </c>
      <c r="E193" s="26">
        <v>2.5539999999999998</v>
      </c>
      <c r="F193" s="26">
        <v>16.898</v>
      </c>
      <c r="G193" s="26">
        <v>6.3339999999999996</v>
      </c>
      <c r="H193" s="109" t="s">
        <v>850</v>
      </c>
    </row>
    <row r="194" spans="1:10" ht="16.5" thickBot="1">
      <c r="A194" s="12" t="s">
        <v>35</v>
      </c>
      <c r="B194" s="24">
        <v>0</v>
      </c>
      <c r="C194" s="26">
        <v>0</v>
      </c>
      <c r="D194" s="26">
        <v>0</v>
      </c>
      <c r="E194" s="26">
        <v>0</v>
      </c>
      <c r="F194" s="26">
        <v>0</v>
      </c>
      <c r="G194" s="26">
        <v>0</v>
      </c>
      <c r="H194" s="109" t="s">
        <v>36</v>
      </c>
    </row>
    <row r="195" spans="1:10" ht="16.5" thickBot="1">
      <c r="A195" s="54" t="s">
        <v>37</v>
      </c>
      <c r="B195" s="27">
        <v>2.3E-2</v>
      </c>
      <c r="C195" s="28">
        <v>1.0999999999999999E-2</v>
      </c>
      <c r="D195" s="27">
        <v>0.11600000000000001</v>
      </c>
      <c r="E195" s="28">
        <v>4.3999999999999997E-2</v>
      </c>
      <c r="F195" s="26">
        <v>1.0049999999999999</v>
      </c>
      <c r="G195" s="26">
        <v>0.33300000000000002</v>
      </c>
      <c r="H195" s="108" t="s">
        <v>38</v>
      </c>
    </row>
    <row r="196" spans="1:10" ht="16.5" thickBot="1">
      <c r="A196" s="75" t="s">
        <v>552</v>
      </c>
      <c r="B196" s="77">
        <f>SUM(B174:B195)</f>
        <v>604.06680500000004</v>
      </c>
      <c r="C196" s="77">
        <f>SUM(C174:C195)</f>
        <v>274.86143044834563</v>
      </c>
      <c r="D196" s="77">
        <f>SUM(D174:D195)</f>
        <v>713.72162700000001</v>
      </c>
      <c r="E196" s="77">
        <f>SUM(E174:E195)</f>
        <v>257.22992632495829</v>
      </c>
      <c r="F196" s="77">
        <f t="shared" ref="F196:G196" si="100">SUM(F174:F195)</f>
        <v>951.81718799999999</v>
      </c>
      <c r="G196" s="77">
        <f t="shared" si="100"/>
        <v>341.7995004677922</v>
      </c>
      <c r="H196" s="105" t="s">
        <v>855</v>
      </c>
    </row>
    <row r="197" spans="1:10" ht="16.5" thickBot="1">
      <c r="A197" s="75" t="s">
        <v>545</v>
      </c>
      <c r="B197" s="77">
        <v>14300.42</v>
      </c>
      <c r="C197" s="77">
        <v>4728.6570000000002</v>
      </c>
      <c r="D197" s="77">
        <v>14292.986000000001</v>
      </c>
      <c r="E197" s="77">
        <v>4761.2309999999998</v>
      </c>
      <c r="F197" s="126">
        <v>14587.714</v>
      </c>
      <c r="G197" s="126">
        <v>4906.13</v>
      </c>
      <c r="H197" s="112" t="s">
        <v>553</v>
      </c>
    </row>
    <row r="199" spans="1:10">
      <c r="A199" s="97" t="s">
        <v>610</v>
      </c>
      <c r="F199" s="43"/>
      <c r="G199" s="43"/>
      <c r="H199" s="102" t="s">
        <v>611</v>
      </c>
    </row>
    <row r="200" spans="1:10" ht="15.75" customHeight="1">
      <c r="A200" s="97" t="s">
        <v>640</v>
      </c>
      <c r="F200" s="65"/>
      <c r="G200" s="65"/>
      <c r="H200" s="66" t="s">
        <v>479</v>
      </c>
      <c r="I200" s="50"/>
      <c r="J200" s="50"/>
    </row>
    <row r="201" spans="1:10" ht="16.5" customHeight="1" thickBot="1">
      <c r="A201" s="232" t="s">
        <v>43</v>
      </c>
      <c r="B201" s="232"/>
      <c r="C201" s="232"/>
      <c r="G201" s="38" t="s">
        <v>477</v>
      </c>
      <c r="H201" s="38" t="s">
        <v>476</v>
      </c>
    </row>
    <row r="202" spans="1:10" ht="16.5" thickBot="1">
      <c r="A202" s="55" t="s">
        <v>7</v>
      </c>
      <c r="B202" s="238">
        <v>2016</v>
      </c>
      <c r="C202" s="239"/>
      <c r="D202" s="238">
        <v>2017</v>
      </c>
      <c r="E202" s="239"/>
      <c r="F202" s="238">
        <v>2018</v>
      </c>
      <c r="G202" s="239"/>
      <c r="H202" s="56" t="s">
        <v>3</v>
      </c>
    </row>
    <row r="203" spans="1:10">
      <c r="A203" s="57"/>
      <c r="B203" s="54" t="s">
        <v>46</v>
      </c>
      <c r="C203" s="103" t="s">
        <v>47</v>
      </c>
      <c r="D203" s="103" t="s">
        <v>46</v>
      </c>
      <c r="E203" s="22" t="s">
        <v>47</v>
      </c>
      <c r="F203" s="103" t="s">
        <v>46</v>
      </c>
      <c r="G203" s="22" t="s">
        <v>47</v>
      </c>
      <c r="H203" s="58"/>
    </row>
    <row r="204" spans="1:10" ht="16.5" thickBot="1">
      <c r="A204" s="59"/>
      <c r="B204" s="23" t="s">
        <v>48</v>
      </c>
      <c r="C204" s="6" t="s">
        <v>49</v>
      </c>
      <c r="D204" s="107" t="s">
        <v>48</v>
      </c>
      <c r="E204" s="2" t="s">
        <v>49</v>
      </c>
      <c r="F204" s="107" t="s">
        <v>48</v>
      </c>
      <c r="G204" s="2" t="s">
        <v>49</v>
      </c>
      <c r="H204" s="60"/>
    </row>
    <row r="205" spans="1:10" ht="17.25" thickTop="1" thickBot="1">
      <c r="A205" s="12" t="s">
        <v>13</v>
      </c>
      <c r="B205" s="24">
        <v>8.9999999999999993E-3</v>
      </c>
      <c r="C205" s="26">
        <v>1.4E-2</v>
      </c>
      <c r="D205" s="24">
        <v>1.2E-2</v>
      </c>
      <c r="E205" s="26">
        <v>1.4E-2</v>
      </c>
      <c r="F205" s="26">
        <v>0</v>
      </c>
      <c r="G205" s="26">
        <v>0</v>
      </c>
      <c r="H205" s="109" t="s">
        <v>819</v>
      </c>
    </row>
    <row r="206" spans="1:10" ht="16.5" thickBot="1">
      <c r="A206" s="12" t="s">
        <v>14</v>
      </c>
      <c r="B206" s="24">
        <v>2.1680000000000001</v>
      </c>
      <c r="C206" s="26">
        <v>2.3260000000000001</v>
      </c>
      <c r="D206" s="24">
        <v>3.7709999999999999</v>
      </c>
      <c r="E206" s="26">
        <v>2.3260000000000001</v>
      </c>
      <c r="F206" s="26">
        <v>2.242</v>
      </c>
      <c r="G206" s="26">
        <v>3.3170000000000002</v>
      </c>
      <c r="H206" s="109" t="s">
        <v>840</v>
      </c>
    </row>
    <row r="207" spans="1:10" ht="16.5" thickBot="1">
      <c r="A207" s="12" t="s">
        <v>15</v>
      </c>
      <c r="B207" s="24">
        <v>1.2E-2</v>
      </c>
      <c r="C207" s="26">
        <v>7.1999999999999995E-2</v>
      </c>
      <c r="D207" s="24">
        <v>7.6999999999999999E-2</v>
      </c>
      <c r="E207" s="26">
        <v>7.1999999999999995E-2</v>
      </c>
      <c r="F207" s="26">
        <v>3.1E-2</v>
      </c>
      <c r="G207" s="26">
        <v>5.5E-2</v>
      </c>
      <c r="H207" s="109" t="s">
        <v>841</v>
      </c>
    </row>
    <row r="208" spans="1:10" ht="16.5" thickBot="1">
      <c r="A208" s="12" t="s">
        <v>16</v>
      </c>
      <c r="B208" s="24">
        <v>9.4E-2</v>
      </c>
      <c r="C208" s="26">
        <v>7.8E-2</v>
      </c>
      <c r="D208" s="24">
        <v>4.2999999999999997E-2</v>
      </c>
      <c r="E208" s="26">
        <v>7.8E-2</v>
      </c>
      <c r="F208" s="26">
        <v>1.4999999999999999E-2</v>
      </c>
      <c r="G208" s="26">
        <v>3.6999999999999998E-2</v>
      </c>
      <c r="H208" s="109" t="s">
        <v>844</v>
      </c>
    </row>
    <row r="209" spans="1:8" ht="16.5" thickBot="1">
      <c r="A209" s="12" t="s">
        <v>17</v>
      </c>
      <c r="B209" s="24">
        <v>0</v>
      </c>
      <c r="C209" s="26">
        <v>0</v>
      </c>
      <c r="D209" s="24">
        <v>0</v>
      </c>
      <c r="E209" s="26">
        <v>0</v>
      </c>
      <c r="F209" s="26">
        <v>1E-3</v>
      </c>
      <c r="G209" s="26">
        <v>1E-3</v>
      </c>
      <c r="H209" s="109" t="s">
        <v>845</v>
      </c>
    </row>
    <row r="210" spans="1:8" ht="16.5" thickBot="1">
      <c r="A210" s="12" t="s">
        <v>18</v>
      </c>
      <c r="B210" s="24">
        <v>0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109" t="s">
        <v>820</v>
      </c>
    </row>
    <row r="211" spans="1:8" ht="16.5" thickBot="1">
      <c r="A211" s="12" t="s">
        <v>19</v>
      </c>
      <c r="B211" s="24">
        <v>8.4000000000000005E-2</v>
      </c>
      <c r="C211" s="26">
        <v>7.3999999999999996E-2</v>
      </c>
      <c r="D211" s="24">
        <v>0.26400000000000001</v>
      </c>
      <c r="E211" s="26">
        <v>7.3999999999999996E-2</v>
      </c>
      <c r="F211" s="26">
        <v>0</v>
      </c>
      <c r="G211" s="26">
        <v>0.20699999999999999</v>
      </c>
      <c r="H211" s="109" t="s">
        <v>20</v>
      </c>
    </row>
    <row r="212" spans="1:8" ht="16.5" thickBot="1">
      <c r="A212" s="12" t="s">
        <v>21</v>
      </c>
      <c r="B212" s="24">
        <v>0.16</v>
      </c>
      <c r="C212" s="26">
        <v>0.33500000000000002</v>
      </c>
      <c r="D212" s="24">
        <v>0.26500000000000001</v>
      </c>
      <c r="E212" s="26">
        <v>0.33500000000000002</v>
      </c>
      <c r="F212" s="26">
        <v>4.3999999999999997E-2</v>
      </c>
      <c r="G212" s="26">
        <v>0.105</v>
      </c>
      <c r="H212" s="109" t="s">
        <v>846</v>
      </c>
    </row>
    <row r="213" spans="1:8" ht="16.5" thickBot="1">
      <c r="A213" s="12" t="s">
        <v>22</v>
      </c>
      <c r="B213" s="24">
        <v>4.0000000000000001E-3</v>
      </c>
      <c r="C213" s="26">
        <v>8.9999999999999993E-3</v>
      </c>
      <c r="D213" s="24">
        <v>3.0000000000000001E-3</v>
      </c>
      <c r="E213" s="26">
        <v>0</v>
      </c>
      <c r="F213" s="26">
        <v>1.7999999999999999E-2</v>
      </c>
      <c r="G213" s="26">
        <v>8.0000000000000002E-3</v>
      </c>
      <c r="H213" s="109" t="s">
        <v>847</v>
      </c>
    </row>
    <row r="214" spans="1:8" ht="16.5" thickBot="1">
      <c r="A214" s="12" t="s">
        <v>23</v>
      </c>
      <c r="B214" s="24">
        <v>3.0000000000000001E-3</v>
      </c>
      <c r="C214" s="26">
        <v>6.0000000000000001E-3</v>
      </c>
      <c r="D214" s="24">
        <v>1E-3</v>
      </c>
      <c r="E214" s="26">
        <v>6.0000000000000001E-3</v>
      </c>
      <c r="F214" s="26">
        <v>0.01</v>
      </c>
      <c r="G214" s="26">
        <v>1.6E-2</v>
      </c>
      <c r="H214" s="109" t="s">
        <v>856</v>
      </c>
    </row>
    <row r="215" spans="1:8" ht="16.5" thickBot="1">
      <c r="A215" s="12" t="s">
        <v>24</v>
      </c>
      <c r="B215" s="24">
        <v>2.8000000000000001E-2</v>
      </c>
      <c r="C215" s="26">
        <v>2.1999999999999999E-2</v>
      </c>
      <c r="D215" s="24">
        <v>4.0000000000000001E-3</v>
      </c>
      <c r="E215" s="26">
        <v>2.1999999999999999E-2</v>
      </c>
      <c r="F215" s="26">
        <v>2E-3</v>
      </c>
      <c r="G215" s="26">
        <v>1E-3</v>
      </c>
      <c r="H215" s="109" t="s">
        <v>818</v>
      </c>
    </row>
    <row r="216" spans="1:8" ht="16.5" thickBot="1">
      <c r="A216" s="12" t="s">
        <v>25</v>
      </c>
      <c r="B216" s="24">
        <v>0</v>
      </c>
      <c r="C216" s="26">
        <v>0</v>
      </c>
      <c r="D216" s="24">
        <v>8.0000000000000002E-3</v>
      </c>
      <c r="E216" s="26">
        <v>0</v>
      </c>
      <c r="F216" s="26">
        <v>0</v>
      </c>
      <c r="G216" s="26">
        <v>0</v>
      </c>
      <c r="H216" s="109" t="s">
        <v>26</v>
      </c>
    </row>
    <row r="217" spans="1:8" ht="16.5" thickBot="1">
      <c r="A217" s="12" t="s">
        <v>27</v>
      </c>
      <c r="B217" s="24">
        <v>0.55600000000000005</v>
      </c>
      <c r="C217" s="26">
        <v>0.214</v>
      </c>
      <c r="D217" s="24">
        <v>0.30099999999999999</v>
      </c>
      <c r="E217" s="26">
        <v>0.214</v>
      </c>
      <c r="F217" s="26">
        <v>0.55000000000000004</v>
      </c>
      <c r="G217" s="26">
        <v>0.25700000000000001</v>
      </c>
      <c r="H217" s="109" t="s">
        <v>851</v>
      </c>
    </row>
    <row r="218" spans="1:8" ht="16.5" thickBot="1">
      <c r="A218" s="12" t="s">
        <v>28</v>
      </c>
      <c r="B218" s="24">
        <v>2E-3</v>
      </c>
      <c r="C218" s="26">
        <v>2E-3</v>
      </c>
      <c r="D218" s="24">
        <v>0</v>
      </c>
      <c r="E218" s="26">
        <v>2E-3</v>
      </c>
      <c r="F218" s="26">
        <v>1.9999999999999999E-6</v>
      </c>
      <c r="G218" s="26">
        <v>0</v>
      </c>
      <c r="H218" s="109" t="s">
        <v>853</v>
      </c>
    </row>
    <row r="219" spans="1:8" ht="16.5" thickBot="1">
      <c r="A219" s="12" t="s">
        <v>29</v>
      </c>
      <c r="B219" s="24">
        <v>0</v>
      </c>
      <c r="C219" s="26">
        <v>0</v>
      </c>
      <c r="D219" s="24">
        <v>1E-3</v>
      </c>
      <c r="E219" s="26">
        <v>0</v>
      </c>
      <c r="F219" s="26">
        <v>0</v>
      </c>
      <c r="G219" s="26">
        <v>0</v>
      </c>
      <c r="H219" s="109" t="s">
        <v>821</v>
      </c>
    </row>
    <row r="220" spans="1:8" ht="16.5" thickBot="1">
      <c r="A220" s="12" t="s">
        <v>30</v>
      </c>
      <c r="B220" s="24">
        <v>6.9000000000000006E-2</v>
      </c>
      <c r="C220" s="26">
        <v>0.16200000000000001</v>
      </c>
      <c r="D220" s="24">
        <v>1.2E-2</v>
      </c>
      <c r="E220" s="26">
        <v>0.16200000000000001</v>
      </c>
      <c r="F220" s="26">
        <v>2.7240000000000002</v>
      </c>
      <c r="G220" s="26">
        <v>2.048</v>
      </c>
      <c r="H220" s="109" t="s">
        <v>848</v>
      </c>
    </row>
    <row r="221" spans="1:8" ht="16.5" thickBot="1">
      <c r="A221" s="12" t="s">
        <v>31</v>
      </c>
      <c r="B221" s="24">
        <v>4.9000000000000002E-2</v>
      </c>
      <c r="C221" s="26">
        <v>8.4000000000000005E-2</v>
      </c>
      <c r="D221" s="24">
        <v>4.3999999999999997E-2</v>
      </c>
      <c r="E221" s="26">
        <v>8.4000000000000005E-2</v>
      </c>
      <c r="F221" s="26">
        <v>2.8000000000000001E-2</v>
      </c>
      <c r="G221" s="26">
        <v>5.8000000000000003E-2</v>
      </c>
      <c r="H221" s="109" t="s">
        <v>849</v>
      </c>
    </row>
    <row r="222" spans="1:8" ht="16.5" thickBot="1">
      <c r="A222" s="12" t="s">
        <v>32</v>
      </c>
      <c r="B222" s="24">
        <v>0</v>
      </c>
      <c r="C222" s="26">
        <v>0</v>
      </c>
      <c r="D222" s="24">
        <v>0</v>
      </c>
      <c r="E222" s="26">
        <v>0</v>
      </c>
      <c r="F222" s="26">
        <v>0</v>
      </c>
      <c r="G222" s="26">
        <v>0</v>
      </c>
      <c r="H222" s="109" t="s">
        <v>854</v>
      </c>
    </row>
    <row r="223" spans="1:8" ht="16.5" thickBot="1">
      <c r="A223" s="12" t="s">
        <v>33</v>
      </c>
      <c r="B223" s="24">
        <v>0.999</v>
      </c>
      <c r="C223" s="26">
        <v>0.58199999999999996</v>
      </c>
      <c r="D223" s="24">
        <v>0.23599999999999999</v>
      </c>
      <c r="E223" s="26">
        <v>0.58199999999999996</v>
      </c>
      <c r="F223" s="26">
        <v>8.7539999999999996</v>
      </c>
      <c r="G223" s="26">
        <v>1.859</v>
      </c>
      <c r="H223" s="109" t="s">
        <v>852</v>
      </c>
    </row>
    <row r="224" spans="1:8" ht="16.5" thickBot="1">
      <c r="A224" s="12" t="s">
        <v>34</v>
      </c>
      <c r="B224" s="24">
        <v>1.4159999999999999</v>
      </c>
      <c r="C224" s="26">
        <v>0.45</v>
      </c>
      <c r="D224" s="24">
        <v>0.42199999999999999</v>
      </c>
      <c r="E224" s="26">
        <v>0.45</v>
      </c>
      <c r="F224" s="26">
        <v>1.694</v>
      </c>
      <c r="G224" s="26">
        <v>0.59699999999999998</v>
      </c>
      <c r="H224" s="109" t="s">
        <v>850</v>
      </c>
    </row>
    <row r="225" spans="1:8" ht="16.5" thickBot="1">
      <c r="A225" s="12" t="s">
        <v>35</v>
      </c>
      <c r="B225" s="24">
        <v>0</v>
      </c>
      <c r="C225" s="26">
        <v>0</v>
      </c>
      <c r="D225" s="24">
        <v>0</v>
      </c>
      <c r="E225" s="26">
        <v>0</v>
      </c>
      <c r="F225" s="26">
        <v>0</v>
      </c>
      <c r="G225" s="26">
        <v>0</v>
      </c>
      <c r="H225" s="109" t="s">
        <v>36</v>
      </c>
    </row>
    <row r="226" spans="1:8" ht="16.5" thickBot="1">
      <c r="A226" s="54" t="s">
        <v>37</v>
      </c>
      <c r="B226" s="27">
        <v>0</v>
      </c>
      <c r="C226" s="28">
        <v>0</v>
      </c>
      <c r="D226" s="27">
        <v>4.5999999999999999E-2</v>
      </c>
      <c r="E226" s="28">
        <v>0</v>
      </c>
      <c r="F226" s="26">
        <v>2E-3</v>
      </c>
      <c r="G226" s="26">
        <v>1E-3</v>
      </c>
      <c r="H226" s="108" t="s">
        <v>38</v>
      </c>
    </row>
    <row r="227" spans="1:8" ht="16.5" thickBot="1">
      <c r="A227" s="75" t="s">
        <v>552</v>
      </c>
      <c r="B227" s="77">
        <f>SUM(B205:B226)</f>
        <v>5.6530000000000005</v>
      </c>
      <c r="C227" s="77">
        <f>SUM(C205:C226)</f>
        <v>4.4299999999999988</v>
      </c>
      <c r="D227" s="77">
        <f>SUM(D205:D226)</f>
        <v>5.5099999999999989</v>
      </c>
      <c r="E227" s="77">
        <f>SUM(E205:E226)</f>
        <v>4.4209999999999985</v>
      </c>
      <c r="F227" s="126">
        <f>(SUM(F205:F226))</f>
        <v>16.115001999999997</v>
      </c>
      <c r="G227" s="126">
        <f>(SUM(G205:G226))</f>
        <v>8.5669999999999984</v>
      </c>
      <c r="H227" s="105" t="s">
        <v>855</v>
      </c>
    </row>
    <row r="228" spans="1:8" ht="16.5" thickBot="1">
      <c r="A228" s="75" t="s">
        <v>545</v>
      </c>
      <c r="B228" s="77">
        <v>1632.915</v>
      </c>
      <c r="C228" s="77">
        <v>1584.066</v>
      </c>
      <c r="D228" s="77">
        <v>726.45299999999997</v>
      </c>
      <c r="E228" s="77">
        <v>802.52700000000004</v>
      </c>
      <c r="F228" s="126">
        <v>1747.3789999999999</v>
      </c>
      <c r="G228" s="126">
        <v>994.88699999999994</v>
      </c>
      <c r="H228" s="112" t="s">
        <v>553</v>
      </c>
    </row>
    <row r="230" spans="1:8">
      <c r="A230" s="97" t="s">
        <v>612</v>
      </c>
      <c r="H230" s="102" t="s">
        <v>613</v>
      </c>
    </row>
    <row r="231" spans="1:8">
      <c r="A231" s="97" t="s">
        <v>641</v>
      </c>
      <c r="H231" s="102" t="s">
        <v>113</v>
      </c>
    </row>
    <row r="232" spans="1:8" ht="16.5" customHeight="1" thickBot="1">
      <c r="A232" s="232" t="s">
        <v>43</v>
      </c>
      <c r="B232" s="232"/>
      <c r="C232" s="232"/>
      <c r="E232" s="38"/>
      <c r="G232" s="38" t="s">
        <v>477</v>
      </c>
      <c r="H232" s="38" t="s">
        <v>476</v>
      </c>
    </row>
    <row r="233" spans="1:8" ht="16.5" thickBot="1">
      <c r="A233" s="55" t="s">
        <v>7</v>
      </c>
      <c r="B233" s="238">
        <v>2016</v>
      </c>
      <c r="C233" s="239"/>
      <c r="D233" s="238">
        <v>2017</v>
      </c>
      <c r="E233" s="239"/>
      <c r="F233" s="238">
        <v>2018</v>
      </c>
      <c r="G233" s="239"/>
      <c r="H233" s="56" t="s">
        <v>3</v>
      </c>
    </row>
    <row r="234" spans="1:8">
      <c r="A234" s="57"/>
      <c r="B234" s="54" t="s">
        <v>46</v>
      </c>
      <c r="C234" s="103" t="s">
        <v>47</v>
      </c>
      <c r="D234" s="103" t="s">
        <v>46</v>
      </c>
      <c r="E234" s="22" t="s">
        <v>47</v>
      </c>
      <c r="F234" s="103" t="s">
        <v>46</v>
      </c>
      <c r="G234" s="22" t="s">
        <v>47</v>
      </c>
      <c r="H234" s="58"/>
    </row>
    <row r="235" spans="1:8" ht="16.5" thickBot="1">
      <c r="A235" s="59"/>
      <c r="B235" s="23" t="s">
        <v>48</v>
      </c>
      <c r="C235" s="6" t="s">
        <v>49</v>
      </c>
      <c r="D235" s="107" t="s">
        <v>48</v>
      </c>
      <c r="E235" s="2" t="s">
        <v>49</v>
      </c>
      <c r="F235" s="107" t="s">
        <v>48</v>
      </c>
      <c r="G235" s="2" t="s">
        <v>49</v>
      </c>
      <c r="H235" s="60"/>
    </row>
    <row r="236" spans="1:8" ht="17.25" thickTop="1" thickBot="1">
      <c r="A236" s="12" t="s">
        <v>13</v>
      </c>
      <c r="B236" s="24">
        <v>0.3</v>
      </c>
      <c r="C236" s="26">
        <v>6.6000000000000003E-2</v>
      </c>
      <c r="D236" s="24">
        <v>0</v>
      </c>
      <c r="E236" s="26">
        <v>0</v>
      </c>
      <c r="F236" s="26">
        <v>294.25799999999998</v>
      </c>
      <c r="G236" s="26">
        <v>63.512999999999998</v>
      </c>
      <c r="H236" s="109" t="s">
        <v>837</v>
      </c>
    </row>
    <row r="237" spans="1:8" ht="16.5" thickBot="1">
      <c r="A237" s="12" t="s">
        <v>14</v>
      </c>
      <c r="B237" s="24">
        <v>31.692</v>
      </c>
      <c r="C237" s="26">
        <v>8.7010000000000005</v>
      </c>
      <c r="D237" s="24">
        <v>15.512</v>
      </c>
      <c r="E237" s="26">
        <v>4.3369999999999997</v>
      </c>
      <c r="F237" s="26">
        <v>10.358000000000001</v>
      </c>
      <c r="G237" s="26">
        <v>7.2460000000000004</v>
      </c>
      <c r="H237" s="109" t="s">
        <v>840</v>
      </c>
    </row>
    <row r="238" spans="1:8" ht="16.5" thickBot="1">
      <c r="A238" s="12" t="s">
        <v>15</v>
      </c>
      <c r="B238" s="24">
        <v>0</v>
      </c>
      <c r="C238" s="26">
        <v>0</v>
      </c>
      <c r="D238" s="24">
        <v>0</v>
      </c>
      <c r="E238" s="26">
        <v>0</v>
      </c>
      <c r="F238" s="26">
        <v>0</v>
      </c>
      <c r="G238" s="26">
        <v>1E-3</v>
      </c>
      <c r="H238" s="109" t="s">
        <v>841</v>
      </c>
    </row>
    <row r="239" spans="1:8" ht="16.5" thickBot="1">
      <c r="A239" s="12" t="s">
        <v>16</v>
      </c>
      <c r="B239" s="24">
        <v>0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109" t="s">
        <v>844</v>
      </c>
    </row>
    <row r="240" spans="1:8" ht="16.5" thickBot="1">
      <c r="A240" s="12" t="s">
        <v>17</v>
      </c>
      <c r="B240" s="24">
        <v>0</v>
      </c>
      <c r="C240" s="26">
        <v>0</v>
      </c>
      <c r="D240" s="24">
        <v>0</v>
      </c>
      <c r="E240" s="26">
        <v>0</v>
      </c>
      <c r="F240" s="26">
        <v>0</v>
      </c>
      <c r="G240" s="26">
        <v>0</v>
      </c>
      <c r="H240" s="109" t="s">
        <v>845</v>
      </c>
    </row>
    <row r="241" spans="1:8" ht="16.5" thickBot="1">
      <c r="A241" s="12" t="s">
        <v>18</v>
      </c>
      <c r="B241" s="24">
        <v>0</v>
      </c>
      <c r="C241" s="26">
        <v>0</v>
      </c>
      <c r="D241" s="26">
        <v>0</v>
      </c>
      <c r="E241" s="26">
        <v>0</v>
      </c>
      <c r="F241" s="26">
        <v>0</v>
      </c>
      <c r="G241" s="26">
        <v>0</v>
      </c>
      <c r="H241" s="109" t="s">
        <v>820</v>
      </c>
    </row>
    <row r="242" spans="1:8" ht="16.5" thickBot="1">
      <c r="A242" s="12" t="s">
        <v>19</v>
      </c>
      <c r="B242" s="24">
        <v>0</v>
      </c>
      <c r="C242" s="26">
        <v>0</v>
      </c>
      <c r="D242" s="26">
        <v>0</v>
      </c>
      <c r="E242" s="26">
        <v>0</v>
      </c>
      <c r="F242" s="26">
        <v>0</v>
      </c>
      <c r="G242" s="26">
        <v>0</v>
      </c>
      <c r="H242" s="109" t="s">
        <v>20</v>
      </c>
    </row>
    <row r="243" spans="1:8" ht="16.5" thickBot="1">
      <c r="A243" s="12" t="s">
        <v>21</v>
      </c>
      <c r="B243" s="24">
        <v>0</v>
      </c>
      <c r="C243" s="26">
        <v>0</v>
      </c>
      <c r="D243" s="26">
        <v>0</v>
      </c>
      <c r="E243" s="26">
        <v>0</v>
      </c>
      <c r="F243" s="26">
        <v>0</v>
      </c>
      <c r="G243" s="26">
        <v>0</v>
      </c>
      <c r="H243" s="109" t="s">
        <v>846</v>
      </c>
    </row>
    <row r="244" spans="1:8" ht="16.5" thickBot="1">
      <c r="A244" s="12" t="s">
        <v>22</v>
      </c>
      <c r="B244" s="24">
        <v>3.0000000000000001E-3</v>
      </c>
      <c r="C244" s="26">
        <v>1E-3</v>
      </c>
      <c r="D244" s="26">
        <v>0</v>
      </c>
      <c r="E244" s="26">
        <v>0</v>
      </c>
      <c r="F244" s="26">
        <v>0</v>
      </c>
      <c r="G244" s="26">
        <v>0</v>
      </c>
      <c r="H244" s="109" t="s">
        <v>847</v>
      </c>
    </row>
    <row r="245" spans="1:8" ht="16.5" thickBot="1">
      <c r="A245" s="12" t="s">
        <v>23</v>
      </c>
      <c r="B245" s="24">
        <v>0</v>
      </c>
      <c r="C245" s="26">
        <v>0</v>
      </c>
      <c r="D245" s="26">
        <v>0</v>
      </c>
      <c r="E245" s="26">
        <v>0</v>
      </c>
      <c r="F245" s="26">
        <v>0</v>
      </c>
      <c r="G245" s="26">
        <v>0</v>
      </c>
      <c r="H245" s="109" t="s">
        <v>856</v>
      </c>
    </row>
    <row r="246" spans="1:8" ht="16.5" thickBot="1">
      <c r="A246" s="12" t="s">
        <v>24</v>
      </c>
      <c r="B246" s="24">
        <v>0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109" t="s">
        <v>818</v>
      </c>
    </row>
    <row r="247" spans="1:8" ht="16.5" thickBot="1">
      <c r="A247" s="12" t="s">
        <v>25</v>
      </c>
      <c r="B247" s="24">
        <v>0</v>
      </c>
      <c r="C247" s="26">
        <v>0</v>
      </c>
      <c r="D247" s="26">
        <v>0</v>
      </c>
      <c r="E247" s="26">
        <v>0</v>
      </c>
      <c r="F247" s="26">
        <v>0</v>
      </c>
      <c r="G247" s="26">
        <v>0</v>
      </c>
      <c r="H247" s="109" t="s">
        <v>26</v>
      </c>
    </row>
    <row r="248" spans="1:8" ht="16.5" thickBot="1">
      <c r="A248" s="12" t="s">
        <v>27</v>
      </c>
      <c r="B248" s="24">
        <v>0.20194999999999999</v>
      </c>
      <c r="C248" s="26">
        <v>5.9813000000000005E-2</v>
      </c>
      <c r="D248" s="24">
        <v>3.5999999999999997E-2</v>
      </c>
      <c r="E248" s="26">
        <v>1.404E-2</v>
      </c>
      <c r="F248" s="26">
        <v>0</v>
      </c>
      <c r="G248" s="26">
        <v>0</v>
      </c>
      <c r="H248" s="109" t="s">
        <v>851</v>
      </c>
    </row>
    <row r="249" spans="1:8" ht="16.5" thickBot="1">
      <c r="A249" s="12" t="s">
        <v>28</v>
      </c>
      <c r="B249" s="24">
        <v>1.635</v>
      </c>
      <c r="C249" s="26">
        <v>0.30299999999999999</v>
      </c>
      <c r="D249" s="26">
        <v>0</v>
      </c>
      <c r="E249" s="26">
        <v>0</v>
      </c>
      <c r="F249" s="26">
        <v>0</v>
      </c>
      <c r="G249" s="26">
        <v>1E-3</v>
      </c>
      <c r="H249" s="109" t="s">
        <v>853</v>
      </c>
    </row>
    <row r="250" spans="1:8" ht="16.5" thickBot="1">
      <c r="A250" s="12" t="s">
        <v>29</v>
      </c>
      <c r="B250" s="24">
        <v>0</v>
      </c>
      <c r="C250" s="26">
        <v>0</v>
      </c>
      <c r="D250" s="26">
        <v>0</v>
      </c>
      <c r="E250" s="26">
        <v>0</v>
      </c>
      <c r="F250" s="26">
        <v>0</v>
      </c>
      <c r="G250" s="26">
        <v>0</v>
      </c>
      <c r="H250" s="109" t="s">
        <v>821</v>
      </c>
    </row>
    <row r="251" spans="1:8" ht="16.5" thickBot="1">
      <c r="A251" s="12" t="s">
        <v>30</v>
      </c>
      <c r="B251" s="24">
        <v>0</v>
      </c>
      <c r="C251" s="26">
        <v>0</v>
      </c>
      <c r="D251" s="24">
        <v>1E-3</v>
      </c>
      <c r="E251" s="26">
        <v>5.0000000000000001E-3</v>
      </c>
      <c r="F251" s="26">
        <v>0</v>
      </c>
      <c r="G251" s="26">
        <v>0</v>
      </c>
      <c r="H251" s="109" t="s">
        <v>848</v>
      </c>
    </row>
    <row r="252" spans="1:8" ht="16.5" thickBot="1">
      <c r="A252" s="12" t="s">
        <v>31</v>
      </c>
      <c r="B252" s="24">
        <v>0.34799999999999998</v>
      </c>
      <c r="C252" s="26">
        <v>7.6999999999999999E-2</v>
      </c>
      <c r="D252" s="24">
        <v>0.23699999999999999</v>
      </c>
      <c r="E252" s="26">
        <v>4.7E-2</v>
      </c>
      <c r="F252" s="26">
        <v>0.14699999999999999</v>
      </c>
      <c r="G252" s="26">
        <v>3.9E-2</v>
      </c>
      <c r="H252" s="109" t="s">
        <v>849</v>
      </c>
    </row>
    <row r="253" spans="1:8" ht="16.5" thickBot="1">
      <c r="A253" s="12" t="s">
        <v>32</v>
      </c>
      <c r="B253" s="24">
        <v>0</v>
      </c>
      <c r="C253" s="26">
        <v>0</v>
      </c>
      <c r="D253" s="26">
        <v>0</v>
      </c>
      <c r="E253" s="26">
        <v>0</v>
      </c>
      <c r="F253" s="26">
        <v>0</v>
      </c>
      <c r="G253" s="26">
        <v>0</v>
      </c>
      <c r="H253" s="109" t="s">
        <v>854</v>
      </c>
    </row>
    <row r="254" spans="1:8" ht="16.5" thickBot="1">
      <c r="A254" s="12" t="s">
        <v>33</v>
      </c>
      <c r="B254" s="24">
        <v>7.0000000000000001E-3</v>
      </c>
      <c r="C254" s="26">
        <v>3.013561024610748E-4</v>
      </c>
      <c r="D254" s="24">
        <v>13.673999999999999</v>
      </c>
      <c r="E254" s="26">
        <v>6.0876704625333895</v>
      </c>
      <c r="F254" s="26">
        <v>2.12</v>
      </c>
      <c r="G254" s="26">
        <v>1.06618379</v>
      </c>
      <c r="H254" s="109" t="s">
        <v>852</v>
      </c>
    </row>
    <row r="255" spans="1:8" ht="16.5" thickBot="1">
      <c r="A255" s="12" t="s">
        <v>34</v>
      </c>
      <c r="B255" s="24">
        <v>0</v>
      </c>
      <c r="C255" s="26">
        <v>0</v>
      </c>
      <c r="D255" s="26">
        <v>0</v>
      </c>
      <c r="E255" s="26">
        <v>0</v>
      </c>
      <c r="F255" s="26">
        <v>0</v>
      </c>
      <c r="G255" s="26">
        <v>0</v>
      </c>
      <c r="H255" s="109" t="s">
        <v>850</v>
      </c>
    </row>
    <row r="256" spans="1:8" ht="16.5" thickBot="1">
      <c r="A256" s="12" t="s">
        <v>35</v>
      </c>
      <c r="B256" s="24">
        <v>0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109" t="s">
        <v>36</v>
      </c>
    </row>
    <row r="257" spans="1:8" ht="16.5" thickBot="1">
      <c r="A257" s="54" t="s">
        <v>37</v>
      </c>
      <c r="B257" s="27">
        <v>3.0000000000000001E-3</v>
      </c>
      <c r="C257" s="28">
        <v>2E-3</v>
      </c>
      <c r="D257" s="27">
        <v>8.0000000000000002E-3</v>
      </c>
      <c r="E257" s="28">
        <v>3.0000000000000001E-3</v>
      </c>
      <c r="F257" s="26">
        <v>0</v>
      </c>
      <c r="G257" s="26">
        <v>0</v>
      </c>
      <c r="H257" s="108" t="s">
        <v>38</v>
      </c>
    </row>
    <row r="258" spans="1:8" ht="16.5" thickBot="1">
      <c r="A258" s="75" t="s">
        <v>552</v>
      </c>
      <c r="B258" s="77">
        <f>SUM(B236:B257)</f>
        <v>34.189949999999996</v>
      </c>
      <c r="C258" s="77">
        <f>SUM(C236:C257)</f>
        <v>9.2101143561024639</v>
      </c>
      <c r="D258" s="77">
        <f>SUM(D236:D257)</f>
        <v>29.468</v>
      </c>
      <c r="E258" s="77">
        <f>SUM(E236:E257)</f>
        <v>10.493710462533389</v>
      </c>
      <c r="F258" s="77">
        <f t="shared" ref="F258:G258" si="101">SUM(F236:F257)</f>
        <v>306.88299999999998</v>
      </c>
      <c r="G258" s="77">
        <f t="shared" si="101"/>
        <v>71.866183790000008</v>
      </c>
      <c r="H258" s="105" t="s">
        <v>855</v>
      </c>
    </row>
    <row r="259" spans="1:8" ht="16.5" thickBot="1">
      <c r="A259" s="75" t="s">
        <v>545</v>
      </c>
      <c r="B259" s="77">
        <v>35156.54</v>
      </c>
      <c r="C259" s="77">
        <v>6159.4669999999996</v>
      </c>
      <c r="D259" s="77">
        <v>38650.705999999998</v>
      </c>
      <c r="E259" s="77">
        <v>6973.1270000000004</v>
      </c>
      <c r="F259" s="77">
        <v>36257.044000000002</v>
      </c>
      <c r="G259" s="77">
        <v>7705.7020000000002</v>
      </c>
      <c r="H259" s="112" t="s">
        <v>553</v>
      </c>
    </row>
    <row r="260" spans="1:8">
      <c r="A260" s="17" t="s">
        <v>838</v>
      </c>
      <c r="B260" s="7"/>
      <c r="C260" s="7"/>
      <c r="D260" s="7"/>
      <c r="E260" s="7"/>
      <c r="F260" s="7"/>
      <c r="G260" s="7"/>
    </row>
    <row r="261" spans="1:8">
      <c r="A261" s="17"/>
      <c r="B261" s="7"/>
      <c r="C261" s="7"/>
      <c r="D261" s="7"/>
      <c r="E261" s="7"/>
      <c r="F261" s="7"/>
      <c r="G261" s="7"/>
    </row>
    <row r="262" spans="1:8">
      <c r="A262" s="17"/>
      <c r="B262" s="7"/>
      <c r="C262" s="7"/>
      <c r="D262" s="7"/>
      <c r="E262" s="7"/>
      <c r="F262" s="7"/>
      <c r="G262" s="7"/>
    </row>
    <row r="264" spans="1:8">
      <c r="A264" s="97" t="s">
        <v>614</v>
      </c>
      <c r="H264" s="102" t="s">
        <v>615</v>
      </c>
    </row>
    <row r="265" spans="1:8">
      <c r="A265" s="97" t="s">
        <v>642</v>
      </c>
      <c r="H265" s="102" t="s">
        <v>554</v>
      </c>
    </row>
    <row r="266" spans="1:8" ht="16.5" customHeight="1" thickBot="1">
      <c r="A266" s="232" t="s">
        <v>43</v>
      </c>
      <c r="B266" s="232"/>
      <c r="C266" s="232"/>
      <c r="E266" s="38"/>
      <c r="G266" s="38" t="s">
        <v>477</v>
      </c>
      <c r="H266" s="38" t="s">
        <v>476</v>
      </c>
    </row>
    <row r="267" spans="1:8" ht="16.5" thickBot="1">
      <c r="A267" s="55" t="s">
        <v>7</v>
      </c>
      <c r="B267" s="238">
        <v>2016</v>
      </c>
      <c r="C267" s="239"/>
      <c r="D267" s="238">
        <v>2017</v>
      </c>
      <c r="E267" s="239"/>
      <c r="F267" s="238">
        <v>2018</v>
      </c>
      <c r="G267" s="239"/>
      <c r="H267" s="56" t="s">
        <v>3</v>
      </c>
    </row>
    <row r="268" spans="1:8">
      <c r="A268" s="57"/>
      <c r="B268" s="54" t="s">
        <v>46</v>
      </c>
      <c r="C268" s="103" t="s">
        <v>47</v>
      </c>
      <c r="D268" s="103" t="s">
        <v>46</v>
      </c>
      <c r="E268" s="22" t="s">
        <v>47</v>
      </c>
      <c r="F268" s="103" t="s">
        <v>46</v>
      </c>
      <c r="G268" s="22" t="s">
        <v>47</v>
      </c>
      <c r="H268" s="58"/>
    </row>
    <row r="269" spans="1:8" ht="16.5" thickBot="1">
      <c r="A269" s="59"/>
      <c r="B269" s="23" t="s">
        <v>48</v>
      </c>
      <c r="C269" s="6" t="s">
        <v>49</v>
      </c>
      <c r="D269" s="107" t="s">
        <v>48</v>
      </c>
      <c r="E269" s="2" t="s">
        <v>49</v>
      </c>
      <c r="F269" s="107" t="s">
        <v>48</v>
      </c>
      <c r="G269" s="2" t="s">
        <v>49</v>
      </c>
      <c r="H269" s="60"/>
    </row>
    <row r="270" spans="1:8" ht="17.25" thickTop="1" thickBot="1">
      <c r="A270" s="12" t="s">
        <v>13</v>
      </c>
      <c r="B270" s="24">
        <v>0.89200000000000002</v>
      </c>
      <c r="C270" s="26">
        <v>0.32600000000000001</v>
      </c>
      <c r="D270" s="24">
        <v>62.497</v>
      </c>
      <c r="E270" s="26">
        <v>12.96</v>
      </c>
      <c r="F270" s="26">
        <v>48.503</v>
      </c>
      <c r="G270" s="26">
        <v>12.259</v>
      </c>
      <c r="H270" s="109" t="s">
        <v>819</v>
      </c>
    </row>
    <row r="271" spans="1:8" ht="16.5" thickBot="1">
      <c r="A271" s="12" t="s">
        <v>14</v>
      </c>
      <c r="B271" s="24">
        <v>58.731999999999999</v>
      </c>
      <c r="C271" s="26">
        <v>30.295999999999999</v>
      </c>
      <c r="D271" s="24">
        <v>40.933999999999997</v>
      </c>
      <c r="E271" s="26">
        <v>24.103999999999999</v>
      </c>
      <c r="F271" s="26">
        <v>37.005000000000003</v>
      </c>
      <c r="G271" s="26">
        <v>20.780999999999999</v>
      </c>
      <c r="H271" s="109" t="s">
        <v>840</v>
      </c>
    </row>
    <row r="272" spans="1:8" ht="16.5" thickBot="1">
      <c r="A272" s="12" t="s">
        <v>15</v>
      </c>
      <c r="B272" s="24">
        <v>0</v>
      </c>
      <c r="C272" s="26">
        <v>2E-3</v>
      </c>
      <c r="D272" s="24">
        <v>0</v>
      </c>
      <c r="E272" s="26">
        <v>1E-3</v>
      </c>
      <c r="F272" s="26">
        <v>2.4E-2</v>
      </c>
      <c r="G272" s="26">
        <v>1.7999999999999999E-2</v>
      </c>
      <c r="H272" s="109" t="s">
        <v>841</v>
      </c>
    </row>
    <row r="273" spans="1:8" ht="16.5" thickBot="1">
      <c r="A273" s="12" t="s">
        <v>16</v>
      </c>
      <c r="B273" s="24">
        <v>3.3620000000000001</v>
      </c>
      <c r="C273" s="26">
        <v>0.54213368000000006</v>
      </c>
      <c r="D273" s="24">
        <v>0</v>
      </c>
      <c r="E273" s="26">
        <v>0</v>
      </c>
      <c r="F273" s="26">
        <v>0</v>
      </c>
      <c r="G273" s="26">
        <v>0</v>
      </c>
      <c r="H273" s="109" t="s">
        <v>844</v>
      </c>
    </row>
    <row r="274" spans="1:8" ht="16.5" thickBot="1">
      <c r="A274" s="12" t="s">
        <v>17</v>
      </c>
      <c r="B274" s="24">
        <v>0</v>
      </c>
      <c r="C274" s="26">
        <v>0</v>
      </c>
      <c r="D274" s="24">
        <v>0</v>
      </c>
      <c r="E274" s="26">
        <v>0</v>
      </c>
      <c r="F274" s="26">
        <v>0</v>
      </c>
      <c r="G274" s="26">
        <v>0</v>
      </c>
      <c r="H274" s="109" t="s">
        <v>845</v>
      </c>
    </row>
    <row r="275" spans="1:8" ht="16.5" thickBot="1">
      <c r="A275" s="12" t="s">
        <v>18</v>
      </c>
      <c r="B275" s="24">
        <v>0</v>
      </c>
      <c r="C275" s="26">
        <v>0</v>
      </c>
      <c r="D275" s="24">
        <v>0</v>
      </c>
      <c r="E275" s="26">
        <v>0</v>
      </c>
      <c r="F275" s="26">
        <v>0</v>
      </c>
      <c r="G275" s="26">
        <v>0</v>
      </c>
      <c r="H275" s="109" t="s">
        <v>820</v>
      </c>
    </row>
    <row r="276" spans="1:8" ht="16.5" thickBot="1">
      <c r="A276" s="12" t="s">
        <v>19</v>
      </c>
      <c r="B276" s="24">
        <v>0</v>
      </c>
      <c r="C276" s="26">
        <v>0</v>
      </c>
      <c r="D276" s="24">
        <v>0</v>
      </c>
      <c r="E276" s="26">
        <v>0</v>
      </c>
      <c r="F276" s="26">
        <v>0</v>
      </c>
      <c r="G276" s="26">
        <v>0</v>
      </c>
      <c r="H276" s="109" t="s">
        <v>20</v>
      </c>
    </row>
    <row r="277" spans="1:8" ht="16.5" thickBot="1">
      <c r="A277" s="12" t="s">
        <v>21</v>
      </c>
      <c r="B277" s="24">
        <v>0.21</v>
      </c>
      <c r="C277" s="26">
        <v>1.9E-2</v>
      </c>
      <c r="D277" s="24">
        <v>0.45</v>
      </c>
      <c r="E277" s="26">
        <v>0.17499999999999999</v>
      </c>
      <c r="F277" s="26">
        <v>9.6000000000000002E-2</v>
      </c>
      <c r="G277" s="26">
        <v>0.04</v>
      </c>
      <c r="H277" s="109" t="s">
        <v>846</v>
      </c>
    </row>
    <row r="278" spans="1:8" ht="16.5" thickBot="1">
      <c r="A278" s="12" t="s">
        <v>22</v>
      </c>
      <c r="B278" s="24">
        <v>16.49945</v>
      </c>
      <c r="C278" s="26">
        <v>2.5409200000000003</v>
      </c>
      <c r="D278" s="24">
        <v>24.550999999999998</v>
      </c>
      <c r="E278" s="26">
        <v>6.0439999999999996</v>
      </c>
      <c r="F278" s="26">
        <v>0</v>
      </c>
      <c r="G278" s="26">
        <v>0.19800000000000001</v>
      </c>
      <c r="H278" s="109" t="s">
        <v>847</v>
      </c>
    </row>
    <row r="279" spans="1:8" ht="16.5" thickBot="1">
      <c r="A279" s="12" t="s">
        <v>23</v>
      </c>
      <c r="B279" s="24">
        <v>1E-3</v>
      </c>
      <c r="C279" s="26">
        <v>1E-3</v>
      </c>
      <c r="D279" s="24">
        <v>0</v>
      </c>
      <c r="E279" s="26">
        <v>0</v>
      </c>
      <c r="F279" s="26">
        <v>0</v>
      </c>
      <c r="G279" s="26">
        <v>1E-3</v>
      </c>
      <c r="H279" s="109" t="s">
        <v>856</v>
      </c>
    </row>
    <row r="280" spans="1:8" ht="16.5" thickBot="1">
      <c r="A280" s="12" t="s">
        <v>24</v>
      </c>
      <c r="B280" s="24">
        <v>0</v>
      </c>
      <c r="C280" s="26">
        <v>0</v>
      </c>
      <c r="D280" s="24">
        <v>0</v>
      </c>
      <c r="E280" s="26">
        <v>0</v>
      </c>
      <c r="F280" s="26">
        <v>0</v>
      </c>
      <c r="G280" s="26">
        <v>0</v>
      </c>
      <c r="H280" s="109" t="s">
        <v>818</v>
      </c>
    </row>
    <row r="281" spans="1:8" ht="16.5" thickBot="1">
      <c r="A281" s="12" t="s">
        <v>25</v>
      </c>
      <c r="B281" s="24">
        <v>3.5999999999999997E-2</v>
      </c>
      <c r="C281" s="26">
        <v>0.161</v>
      </c>
      <c r="D281" s="24">
        <v>2E-3</v>
      </c>
      <c r="E281" s="26">
        <v>2E-3</v>
      </c>
      <c r="F281" s="26">
        <v>3.2000000000000001E-2</v>
      </c>
      <c r="G281" s="26">
        <v>1.4999999999999999E-2</v>
      </c>
      <c r="H281" s="109" t="s">
        <v>26</v>
      </c>
    </row>
    <row r="282" spans="1:8" ht="16.5" thickBot="1">
      <c r="A282" s="12" t="s">
        <v>27</v>
      </c>
      <c r="B282" s="24">
        <v>0</v>
      </c>
      <c r="C282" s="26">
        <v>0</v>
      </c>
      <c r="D282" s="24">
        <v>8.3000000000000004E-2</v>
      </c>
      <c r="E282" s="26">
        <v>7.2999999999999995E-2</v>
      </c>
      <c r="F282" s="26">
        <v>1.4E-3</v>
      </c>
      <c r="G282" s="26">
        <v>1.56E-3</v>
      </c>
      <c r="H282" s="109" t="s">
        <v>851</v>
      </c>
    </row>
    <row r="283" spans="1:8" ht="16.5" thickBot="1">
      <c r="A283" s="12" t="s">
        <v>28</v>
      </c>
      <c r="B283" s="24">
        <v>0.86299999999999999</v>
      </c>
      <c r="C283" s="26">
        <v>0.14899999999999999</v>
      </c>
      <c r="D283" s="24">
        <v>0</v>
      </c>
      <c r="E283" s="26">
        <v>0</v>
      </c>
      <c r="F283" s="26">
        <v>0</v>
      </c>
      <c r="G283" s="26">
        <v>5.6000000000000001E-2</v>
      </c>
      <c r="H283" s="109" t="s">
        <v>853</v>
      </c>
    </row>
    <row r="284" spans="1:8" ht="16.5" thickBot="1">
      <c r="A284" s="12" t="s">
        <v>29</v>
      </c>
      <c r="B284" s="24">
        <v>0</v>
      </c>
      <c r="C284" s="26">
        <v>0</v>
      </c>
      <c r="D284" s="24">
        <v>0</v>
      </c>
      <c r="E284" s="26">
        <v>0</v>
      </c>
      <c r="F284" s="26">
        <v>0</v>
      </c>
      <c r="G284" s="26">
        <v>3.2000000000000001E-2</v>
      </c>
      <c r="H284" s="109" t="s">
        <v>821</v>
      </c>
    </row>
    <row r="285" spans="1:8" ht="16.5" thickBot="1">
      <c r="A285" s="12" t="s">
        <v>30</v>
      </c>
      <c r="B285" s="24">
        <v>2.3E-2</v>
      </c>
      <c r="C285" s="26">
        <v>3.0000000000000001E-3</v>
      </c>
      <c r="D285" s="24">
        <v>0</v>
      </c>
      <c r="E285" s="26">
        <v>0</v>
      </c>
      <c r="F285" s="26">
        <v>3.1E-2</v>
      </c>
      <c r="G285" s="26">
        <v>0.03</v>
      </c>
      <c r="H285" s="109" t="s">
        <v>848</v>
      </c>
    </row>
    <row r="286" spans="1:8" ht="16.5" thickBot="1">
      <c r="A286" s="12" t="s">
        <v>31</v>
      </c>
      <c r="B286" s="24">
        <v>0.503</v>
      </c>
      <c r="C286" s="26">
        <v>0.16900000000000001</v>
      </c>
      <c r="D286" s="24">
        <v>1.069</v>
      </c>
      <c r="E286" s="26">
        <v>0.23200000000000001</v>
      </c>
      <c r="F286" s="26">
        <v>5.7000000000000002E-2</v>
      </c>
      <c r="G286" s="26">
        <v>8.6999999999999994E-2</v>
      </c>
      <c r="H286" s="109" t="s">
        <v>849</v>
      </c>
    </row>
    <row r="287" spans="1:8" ht="16.5" thickBot="1">
      <c r="A287" s="12" t="s">
        <v>32</v>
      </c>
      <c r="B287" s="24">
        <v>0</v>
      </c>
      <c r="C287" s="26">
        <v>0</v>
      </c>
      <c r="D287" s="24">
        <v>0</v>
      </c>
      <c r="E287" s="26">
        <v>0</v>
      </c>
      <c r="F287" s="26">
        <v>2.706</v>
      </c>
      <c r="G287" s="26">
        <v>0.52300000000000002</v>
      </c>
      <c r="H287" s="109" t="s">
        <v>854</v>
      </c>
    </row>
    <row r="288" spans="1:8" ht="16.5" thickBot="1">
      <c r="A288" s="12" t="s">
        <v>33</v>
      </c>
      <c r="B288" s="24">
        <v>0.69799999999999995</v>
      </c>
      <c r="C288" s="26">
        <v>0.69080863887493726</v>
      </c>
      <c r="D288" s="24">
        <v>1.042</v>
      </c>
      <c r="E288" s="26">
        <v>0.85325460424574717</v>
      </c>
      <c r="F288" s="26">
        <v>0.70099999999999996</v>
      </c>
      <c r="G288" s="26">
        <v>2.3039999999999998</v>
      </c>
      <c r="H288" s="109" t="s">
        <v>852</v>
      </c>
    </row>
    <row r="289" spans="1:8" ht="16.5" thickBot="1">
      <c r="A289" s="12" t="s">
        <v>34</v>
      </c>
      <c r="B289" s="24">
        <v>6.0000000000000001E-3</v>
      </c>
      <c r="C289" s="26">
        <v>7.2999999999999995E-2</v>
      </c>
      <c r="D289" s="24">
        <v>0.02</v>
      </c>
      <c r="E289" s="26">
        <v>7.0000000000000007E-2</v>
      </c>
      <c r="F289" s="26">
        <v>1.9E-2</v>
      </c>
      <c r="G289" s="26">
        <v>8.7999999999999995E-2</v>
      </c>
      <c r="H289" s="109" t="s">
        <v>850</v>
      </c>
    </row>
    <row r="290" spans="1:8" ht="16.5" thickBot="1">
      <c r="A290" s="12" t="s">
        <v>35</v>
      </c>
      <c r="B290" s="24">
        <v>0</v>
      </c>
      <c r="C290" s="26">
        <v>0</v>
      </c>
      <c r="D290" s="24">
        <v>0</v>
      </c>
      <c r="E290" s="26">
        <v>0</v>
      </c>
      <c r="F290" s="26">
        <v>0</v>
      </c>
      <c r="G290" s="26">
        <v>0</v>
      </c>
      <c r="H290" s="109" t="s">
        <v>36</v>
      </c>
    </row>
    <row r="291" spans="1:8" ht="16.5" thickBot="1">
      <c r="A291" s="54" t="s">
        <v>37</v>
      </c>
      <c r="B291" s="27">
        <v>4.1479999999999997</v>
      </c>
      <c r="C291" s="28">
        <v>0.51900000000000002</v>
      </c>
      <c r="D291" s="27">
        <v>12.912000000000001</v>
      </c>
      <c r="E291" s="28">
        <v>3.7879999999999998</v>
      </c>
      <c r="F291" s="26">
        <v>12.041</v>
      </c>
      <c r="G291" s="26">
        <v>6.6070000000000002</v>
      </c>
      <c r="H291" s="108" t="s">
        <v>38</v>
      </c>
    </row>
    <row r="292" spans="1:8" ht="16.5" thickBot="1">
      <c r="A292" s="75" t="s">
        <v>552</v>
      </c>
      <c r="B292" s="77">
        <f>SUM(B270:B291)</f>
        <v>85.97345</v>
      </c>
      <c r="C292" s="77">
        <f>SUM(C270:C291)</f>
        <v>35.491862318874929</v>
      </c>
      <c r="D292" s="77">
        <f>SUM(D270:D291)</f>
        <v>143.56</v>
      </c>
      <c r="E292" s="77">
        <f>SUM(E270:E291)</f>
        <v>48.302254604245739</v>
      </c>
      <c r="F292" s="126">
        <f>SUM(F270:F291)</f>
        <v>101.21640000000002</v>
      </c>
      <c r="G292" s="126">
        <v>44.515000000000001</v>
      </c>
      <c r="H292" s="105" t="s">
        <v>855</v>
      </c>
    </row>
    <row r="293" spans="1:8" ht="16.5" thickBot="1">
      <c r="A293" s="75" t="s">
        <v>545</v>
      </c>
      <c r="B293" s="77">
        <v>153818.84</v>
      </c>
      <c r="C293" s="77">
        <v>29328.958999999999</v>
      </c>
      <c r="D293" s="77">
        <v>109839.046</v>
      </c>
      <c r="E293" s="77">
        <v>30323.964</v>
      </c>
      <c r="F293" s="77">
        <v>109839.046</v>
      </c>
      <c r="G293" s="126">
        <v>33844.332000000002</v>
      </c>
      <c r="H293" s="112" t="s">
        <v>553</v>
      </c>
    </row>
    <row r="298" spans="1:8">
      <c r="A298" s="97" t="s">
        <v>616</v>
      </c>
      <c r="E298" s="102"/>
      <c r="G298" s="102"/>
      <c r="H298" s="102" t="s">
        <v>617</v>
      </c>
    </row>
    <row r="299" spans="1:8">
      <c r="A299" s="97" t="s">
        <v>643</v>
      </c>
      <c r="E299" s="102"/>
      <c r="G299" s="102"/>
      <c r="H299" s="102" t="s">
        <v>532</v>
      </c>
    </row>
    <row r="300" spans="1:8" ht="16.5" customHeight="1" thickBot="1">
      <c r="A300" s="232" t="s">
        <v>43</v>
      </c>
      <c r="B300" s="232"/>
      <c r="C300" s="232"/>
      <c r="E300" s="38"/>
      <c r="G300" s="38" t="s">
        <v>477</v>
      </c>
      <c r="H300" s="38" t="s">
        <v>476</v>
      </c>
    </row>
    <row r="301" spans="1:8" ht="16.5" thickBot="1">
      <c r="A301" s="55" t="s">
        <v>7</v>
      </c>
      <c r="B301" s="238">
        <v>2016</v>
      </c>
      <c r="C301" s="239"/>
      <c r="D301" s="238">
        <v>2017</v>
      </c>
      <c r="E301" s="239"/>
      <c r="F301" s="238">
        <v>2018</v>
      </c>
      <c r="G301" s="239"/>
      <c r="H301" s="56" t="s">
        <v>3</v>
      </c>
    </row>
    <row r="302" spans="1:8">
      <c r="A302" s="57"/>
      <c r="B302" s="54" t="s">
        <v>46</v>
      </c>
      <c r="C302" s="103" t="s">
        <v>47</v>
      </c>
      <c r="D302" s="103" t="s">
        <v>46</v>
      </c>
      <c r="E302" s="22" t="s">
        <v>47</v>
      </c>
      <c r="F302" s="103" t="s">
        <v>46</v>
      </c>
      <c r="G302" s="22" t="s">
        <v>47</v>
      </c>
      <c r="H302" s="58"/>
    </row>
    <row r="303" spans="1:8" ht="16.5" thickBot="1">
      <c r="A303" s="59"/>
      <c r="B303" s="23" t="s">
        <v>48</v>
      </c>
      <c r="C303" s="6" t="s">
        <v>49</v>
      </c>
      <c r="D303" s="107" t="s">
        <v>48</v>
      </c>
      <c r="E303" s="2" t="s">
        <v>49</v>
      </c>
      <c r="F303" s="107" t="s">
        <v>48</v>
      </c>
      <c r="G303" s="2" t="s">
        <v>49</v>
      </c>
      <c r="H303" s="60"/>
    </row>
    <row r="304" spans="1:8" ht="17.25" thickTop="1" thickBot="1">
      <c r="A304" s="12" t="s">
        <v>13</v>
      </c>
      <c r="B304" s="24">
        <v>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109" t="s">
        <v>819</v>
      </c>
    </row>
    <row r="305" spans="1:8" ht="16.5" thickBot="1">
      <c r="A305" s="12" t="s">
        <v>14</v>
      </c>
      <c r="B305" s="24">
        <v>0.32400000000000001</v>
      </c>
      <c r="C305" s="26">
        <v>3.5000000000000003E-2</v>
      </c>
      <c r="D305" s="24">
        <v>1.127</v>
      </c>
      <c r="E305" s="26">
        <v>0.35699999999999998</v>
      </c>
      <c r="F305" s="26">
        <v>1.3879999999999999</v>
      </c>
      <c r="G305" s="26">
        <v>0.51100000000000001</v>
      </c>
      <c r="H305" s="109" t="s">
        <v>840</v>
      </c>
    </row>
    <row r="306" spans="1:8" ht="16.5" thickBot="1">
      <c r="A306" s="12" t="s">
        <v>15</v>
      </c>
      <c r="B306" s="24">
        <v>0</v>
      </c>
      <c r="C306" s="26">
        <v>0</v>
      </c>
      <c r="D306" s="24">
        <v>1E-3</v>
      </c>
      <c r="E306" s="26">
        <v>4.0000000000000001E-3</v>
      </c>
      <c r="F306" s="26">
        <v>3.9999999999999998E-6</v>
      </c>
      <c r="G306" s="26">
        <v>3.9999999999999998E-6</v>
      </c>
      <c r="H306" s="109" t="s">
        <v>841</v>
      </c>
    </row>
    <row r="307" spans="1:8" ht="16.5" thickBot="1">
      <c r="A307" s="12" t="s">
        <v>16</v>
      </c>
      <c r="B307" s="24">
        <v>0</v>
      </c>
      <c r="C307" s="26">
        <v>0</v>
      </c>
      <c r="D307" s="24">
        <v>1E-3</v>
      </c>
      <c r="E307" s="26">
        <v>2E-3</v>
      </c>
      <c r="F307" s="26">
        <v>1.9999999999999999E-6</v>
      </c>
      <c r="G307" s="26">
        <v>1.9999999999999999E-6</v>
      </c>
      <c r="H307" s="109" t="s">
        <v>844</v>
      </c>
    </row>
    <row r="308" spans="1:8" ht="16.5" thickBot="1">
      <c r="A308" s="12" t="s">
        <v>17</v>
      </c>
      <c r="B308" s="24">
        <v>2.3728939999999996</v>
      </c>
      <c r="C308" s="26">
        <v>0.83772284153999999</v>
      </c>
      <c r="D308" s="24">
        <v>0.220136</v>
      </c>
      <c r="E308" s="26">
        <v>6.8590702380000007E-2</v>
      </c>
      <c r="F308" s="26">
        <v>1.9999999999999999E-6</v>
      </c>
      <c r="G308" s="26">
        <v>1.9999999999999999E-6</v>
      </c>
      <c r="H308" s="109" t="s">
        <v>845</v>
      </c>
    </row>
    <row r="309" spans="1:8" ht="16.5" thickBot="1">
      <c r="A309" s="12" t="s">
        <v>18</v>
      </c>
      <c r="B309" s="24">
        <v>0</v>
      </c>
      <c r="C309" s="26">
        <v>0</v>
      </c>
      <c r="D309" s="26">
        <v>0</v>
      </c>
      <c r="E309" s="26">
        <v>0</v>
      </c>
      <c r="F309" s="26">
        <v>1.9999999999999999E-6</v>
      </c>
      <c r="G309" s="26">
        <v>1.9999999999999999E-6</v>
      </c>
      <c r="H309" s="109" t="s">
        <v>820</v>
      </c>
    </row>
    <row r="310" spans="1:8" ht="16.5" thickBot="1">
      <c r="A310" s="12" t="s">
        <v>19</v>
      </c>
      <c r="B310" s="24">
        <v>1.7999999999999999E-2</v>
      </c>
      <c r="C310" s="26">
        <v>0</v>
      </c>
      <c r="D310" s="24">
        <v>7.0000000000000007E-2</v>
      </c>
      <c r="E310" s="26">
        <v>7.0000000000000007E-2</v>
      </c>
      <c r="F310" s="26">
        <v>1.9999999999999999E-6</v>
      </c>
      <c r="G310" s="26">
        <v>1.9999999999999999E-6</v>
      </c>
      <c r="H310" s="109" t="s">
        <v>20</v>
      </c>
    </row>
    <row r="311" spans="1:8" ht="16.5" thickBot="1">
      <c r="A311" s="12" t="s">
        <v>21</v>
      </c>
      <c r="B311" s="24">
        <v>0</v>
      </c>
      <c r="C311" s="26">
        <v>2.1000000000000001E-2</v>
      </c>
      <c r="D311" s="26">
        <v>0</v>
      </c>
      <c r="E311" s="26">
        <v>0</v>
      </c>
      <c r="F311" s="26">
        <v>1.9999999999999999E-6</v>
      </c>
      <c r="G311" s="26">
        <v>1.9999999999999999E-6</v>
      </c>
      <c r="H311" s="109" t="s">
        <v>846</v>
      </c>
    </row>
    <row r="312" spans="1:8" ht="16.5" thickBot="1">
      <c r="A312" s="12" t="s">
        <v>22</v>
      </c>
      <c r="B312" s="24">
        <v>97.811549999999997</v>
      </c>
      <c r="C312" s="26">
        <v>25.157530000000001</v>
      </c>
      <c r="D312" s="24">
        <v>541.28399999999999</v>
      </c>
      <c r="E312" s="26">
        <v>106.639</v>
      </c>
      <c r="F312" s="26">
        <v>770.9</v>
      </c>
      <c r="G312" s="26">
        <v>275.23</v>
      </c>
      <c r="H312" s="109" t="s">
        <v>847</v>
      </c>
    </row>
    <row r="313" spans="1:8" ht="16.5" thickBot="1">
      <c r="A313" s="12" t="s">
        <v>23</v>
      </c>
      <c r="B313" s="24">
        <v>0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109" t="s">
        <v>856</v>
      </c>
    </row>
    <row r="314" spans="1:8" ht="16.5" thickBot="1">
      <c r="A314" s="12" t="s">
        <v>24</v>
      </c>
      <c r="B314" s="24">
        <v>1E-3</v>
      </c>
      <c r="C314" s="26">
        <v>3.0000000000000001E-3</v>
      </c>
      <c r="D314" s="24">
        <v>6.0000000000000001E-3</v>
      </c>
      <c r="E314" s="26">
        <v>6.0000000000000001E-3</v>
      </c>
      <c r="F314" s="26">
        <v>7.9000000000000001E-2</v>
      </c>
      <c r="G314" s="26">
        <v>0.03</v>
      </c>
      <c r="H314" s="109" t="s">
        <v>818</v>
      </c>
    </row>
    <row r="315" spans="1:8" ht="16.5" thickBot="1">
      <c r="A315" s="12" t="s">
        <v>25</v>
      </c>
      <c r="B315" s="24">
        <v>0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109" t="s">
        <v>26</v>
      </c>
    </row>
    <row r="316" spans="1:8" ht="16.5" thickBot="1">
      <c r="A316" s="12" t="s">
        <v>27</v>
      </c>
      <c r="B316" s="24">
        <v>0</v>
      </c>
      <c r="C316" s="26">
        <v>0</v>
      </c>
      <c r="D316" s="24">
        <v>0.186588</v>
      </c>
      <c r="E316" s="26">
        <v>0</v>
      </c>
      <c r="F316" s="26">
        <v>0</v>
      </c>
      <c r="G316" s="26">
        <v>0</v>
      </c>
      <c r="H316" s="109" t="s">
        <v>851</v>
      </c>
    </row>
    <row r="317" spans="1:8" ht="16.5" thickBot="1">
      <c r="A317" s="12" t="s">
        <v>28</v>
      </c>
      <c r="B317" s="24">
        <v>0</v>
      </c>
      <c r="C317" s="26">
        <v>1E-3</v>
      </c>
      <c r="D317" s="26">
        <v>0</v>
      </c>
      <c r="E317" s="26">
        <v>0</v>
      </c>
      <c r="F317" s="26">
        <v>0</v>
      </c>
      <c r="G317" s="26">
        <v>0</v>
      </c>
      <c r="H317" s="109" t="s">
        <v>853</v>
      </c>
    </row>
    <row r="318" spans="1:8" ht="16.5" thickBot="1">
      <c r="A318" s="12" t="s">
        <v>29</v>
      </c>
      <c r="B318" s="24">
        <v>0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109" t="s">
        <v>821</v>
      </c>
    </row>
    <row r="319" spans="1:8" ht="16.5" thickBot="1">
      <c r="A319" s="12" t="s">
        <v>30</v>
      </c>
      <c r="B319" s="24">
        <v>0</v>
      </c>
      <c r="C319" s="26">
        <v>0</v>
      </c>
      <c r="D319" s="24">
        <v>1E-3</v>
      </c>
      <c r="E319" s="26">
        <v>0</v>
      </c>
      <c r="F319" s="26">
        <v>0</v>
      </c>
      <c r="G319" s="26">
        <v>0</v>
      </c>
      <c r="H319" s="109" t="s">
        <v>848</v>
      </c>
    </row>
    <row r="320" spans="1:8" ht="16.5" thickBot="1">
      <c r="A320" s="12" t="s">
        <v>31</v>
      </c>
      <c r="B320" s="24">
        <v>1E-3</v>
      </c>
      <c r="C320" s="26">
        <v>8.0000000000000002E-3</v>
      </c>
      <c r="D320" s="24">
        <v>0</v>
      </c>
      <c r="E320" s="26">
        <v>0</v>
      </c>
      <c r="F320" s="26">
        <v>0</v>
      </c>
      <c r="G320" s="26">
        <v>0</v>
      </c>
      <c r="H320" s="109" t="s">
        <v>849</v>
      </c>
    </row>
    <row r="321" spans="1:8" ht="16.5" thickBot="1">
      <c r="A321" s="12" t="s">
        <v>32</v>
      </c>
      <c r="B321" s="24">
        <v>0</v>
      </c>
      <c r="C321" s="26">
        <v>0</v>
      </c>
      <c r="D321" s="26">
        <v>0</v>
      </c>
      <c r="E321" s="26">
        <v>0</v>
      </c>
      <c r="F321" s="26">
        <v>4.8000000000000001E-2</v>
      </c>
      <c r="G321" s="26">
        <v>1.7000000000000001E-2</v>
      </c>
      <c r="H321" s="109" t="s">
        <v>854</v>
      </c>
    </row>
    <row r="322" spans="1:8" ht="16.5" thickBot="1">
      <c r="A322" s="12" t="s">
        <v>33</v>
      </c>
      <c r="B322" s="24">
        <v>0.52700000000000002</v>
      </c>
      <c r="C322" s="26">
        <v>0.10205926670015067</v>
      </c>
      <c r="D322" s="24">
        <v>0.22600000000000001</v>
      </c>
      <c r="E322" s="26">
        <v>4.4999999999999998E-2</v>
      </c>
      <c r="F322" s="26">
        <v>0.996</v>
      </c>
      <c r="G322" s="26">
        <v>1.01</v>
      </c>
      <c r="H322" s="109" t="s">
        <v>852</v>
      </c>
    </row>
    <row r="323" spans="1:8" ht="16.5" thickBot="1">
      <c r="A323" s="12" t="s">
        <v>34</v>
      </c>
      <c r="B323" s="24">
        <v>0</v>
      </c>
      <c r="C323" s="26">
        <v>0</v>
      </c>
      <c r="D323" s="24">
        <v>0</v>
      </c>
      <c r="E323" s="26">
        <v>1E-3</v>
      </c>
      <c r="F323" s="26">
        <v>1E-3</v>
      </c>
      <c r="G323" s="26">
        <v>1E-3</v>
      </c>
      <c r="H323" s="109" t="s">
        <v>850</v>
      </c>
    </row>
    <row r="324" spans="1:8" ht="16.5" thickBot="1">
      <c r="A324" s="12" t="s">
        <v>35</v>
      </c>
      <c r="B324" s="24">
        <v>0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109" t="s">
        <v>36</v>
      </c>
    </row>
    <row r="325" spans="1:8" ht="16.5" thickBot="1">
      <c r="A325" s="54" t="s">
        <v>37</v>
      </c>
      <c r="B325" s="24">
        <v>0</v>
      </c>
      <c r="C325" s="26">
        <v>0</v>
      </c>
      <c r="D325" s="27">
        <v>1.41</v>
      </c>
      <c r="E325" s="28">
        <v>0.40200000000000002</v>
      </c>
      <c r="F325" s="26">
        <v>0</v>
      </c>
      <c r="G325" s="26">
        <v>0</v>
      </c>
      <c r="H325" s="108" t="s">
        <v>38</v>
      </c>
    </row>
    <row r="326" spans="1:8" ht="16.5" thickBot="1">
      <c r="A326" s="75" t="s">
        <v>552</v>
      </c>
      <c r="B326" s="77">
        <f t="shared" ref="B326:G326" si="102">SUM(B304:B325)</f>
        <v>101.05544400000001</v>
      </c>
      <c r="C326" s="77">
        <f t="shared" si="102"/>
        <v>26.165312108240155</v>
      </c>
      <c r="D326" s="77">
        <f t="shared" si="102"/>
        <v>544.53272399999992</v>
      </c>
      <c r="E326" s="77">
        <f t="shared" si="102"/>
        <v>107.59459070238</v>
      </c>
      <c r="F326" s="126">
        <f t="shared" si="102"/>
        <v>773.41201399999989</v>
      </c>
      <c r="G326" s="126">
        <f t="shared" si="102"/>
        <v>276.79901399999994</v>
      </c>
      <c r="H326" s="105" t="s">
        <v>855</v>
      </c>
    </row>
    <row r="327" spans="1:8" ht="16.5" thickBot="1">
      <c r="A327" s="75" t="s">
        <v>545</v>
      </c>
      <c r="B327" s="77">
        <v>9240.7279999999992</v>
      </c>
      <c r="C327" s="77">
        <v>1883.2809999999999</v>
      </c>
      <c r="D327" s="77">
        <v>7943.607</v>
      </c>
      <c r="E327" s="77">
        <v>1594.0619999999999</v>
      </c>
      <c r="F327" s="126">
        <v>5707.241</v>
      </c>
      <c r="G327" s="126">
        <v>1256.165</v>
      </c>
      <c r="H327" s="112" t="s">
        <v>553</v>
      </c>
    </row>
    <row r="329" spans="1:8">
      <c r="F329" s="43"/>
    </row>
    <row r="332" spans="1:8">
      <c r="A332" s="97" t="s">
        <v>618</v>
      </c>
      <c r="H332" s="102" t="s">
        <v>619</v>
      </c>
    </row>
    <row r="333" spans="1:8">
      <c r="A333" s="97" t="s">
        <v>644</v>
      </c>
      <c r="H333" s="102" t="s">
        <v>114</v>
      </c>
    </row>
    <row r="334" spans="1:8" ht="16.5" customHeight="1" thickBot="1">
      <c r="A334" s="232" t="s">
        <v>43</v>
      </c>
      <c r="B334" s="232"/>
      <c r="C334" s="232"/>
      <c r="E334" s="38"/>
      <c r="G334" s="38" t="s">
        <v>477</v>
      </c>
      <c r="H334" s="38" t="s">
        <v>476</v>
      </c>
    </row>
    <row r="335" spans="1:8" ht="16.5" thickBot="1">
      <c r="A335" s="55" t="s">
        <v>7</v>
      </c>
      <c r="B335" s="238">
        <v>2016</v>
      </c>
      <c r="C335" s="239"/>
      <c r="D335" s="238">
        <v>2017</v>
      </c>
      <c r="E335" s="239"/>
      <c r="F335" s="238">
        <v>2018</v>
      </c>
      <c r="G335" s="239"/>
      <c r="H335" s="56" t="s">
        <v>3</v>
      </c>
    </row>
    <row r="336" spans="1:8">
      <c r="A336" s="57"/>
      <c r="B336" s="54" t="s">
        <v>46</v>
      </c>
      <c r="C336" s="103" t="s">
        <v>47</v>
      </c>
      <c r="D336" s="103" t="s">
        <v>46</v>
      </c>
      <c r="E336" s="22" t="s">
        <v>47</v>
      </c>
      <c r="F336" s="103" t="s">
        <v>46</v>
      </c>
      <c r="G336" s="22" t="s">
        <v>47</v>
      </c>
      <c r="H336" s="58"/>
    </row>
    <row r="337" spans="1:8" ht="16.5" thickBot="1">
      <c r="A337" s="59"/>
      <c r="B337" s="23" t="s">
        <v>48</v>
      </c>
      <c r="C337" s="6" t="s">
        <v>49</v>
      </c>
      <c r="D337" s="107" t="s">
        <v>48</v>
      </c>
      <c r="E337" s="2" t="s">
        <v>49</v>
      </c>
      <c r="F337" s="107" t="s">
        <v>48</v>
      </c>
      <c r="G337" s="2" t="s">
        <v>49</v>
      </c>
      <c r="H337" s="60"/>
    </row>
    <row r="338" spans="1:8" ht="17.25" thickTop="1" thickBot="1">
      <c r="A338" s="12" t="s">
        <v>13</v>
      </c>
      <c r="B338" s="24">
        <v>2.74</v>
      </c>
      <c r="C338" s="26">
        <v>2.411</v>
      </c>
      <c r="D338" s="24">
        <v>2.1160000000000001</v>
      </c>
      <c r="E338" s="26">
        <v>2.0720000000000001</v>
      </c>
      <c r="F338" s="26">
        <v>2.758</v>
      </c>
      <c r="G338" s="26">
        <v>2.1139999999999999</v>
      </c>
      <c r="H338" s="109" t="s">
        <v>819</v>
      </c>
    </row>
    <row r="339" spans="1:8" ht="16.5" thickBot="1">
      <c r="A339" s="12" t="s">
        <v>14</v>
      </c>
      <c r="B339" s="24">
        <v>458.34</v>
      </c>
      <c r="C339" s="26">
        <v>470.26499999999999</v>
      </c>
      <c r="D339" s="24">
        <v>291.78300000000002</v>
      </c>
      <c r="E339" s="26">
        <v>292.96600000000001</v>
      </c>
      <c r="F339" s="26">
        <v>252.40899999999999</v>
      </c>
      <c r="G339" s="26">
        <v>278.173</v>
      </c>
      <c r="H339" s="109" t="s">
        <v>840</v>
      </c>
    </row>
    <row r="340" spans="1:8" ht="16.5" thickBot="1">
      <c r="A340" s="12" t="s">
        <v>15</v>
      </c>
      <c r="B340" s="24">
        <v>0.91900000000000004</v>
      </c>
      <c r="C340" s="26">
        <v>0.84899999999999998</v>
      </c>
      <c r="D340" s="24">
        <v>0.25</v>
      </c>
      <c r="E340" s="26">
        <v>0.34100000000000003</v>
      </c>
      <c r="F340" s="26">
        <v>0.51400000000000001</v>
      </c>
      <c r="G340" s="26">
        <v>0.626</v>
      </c>
      <c r="H340" s="109" t="s">
        <v>841</v>
      </c>
    </row>
    <row r="341" spans="1:8" ht="16.5" thickBot="1">
      <c r="A341" s="12" t="s">
        <v>16</v>
      </c>
      <c r="B341" s="24">
        <v>1.532559</v>
      </c>
      <c r="C341" s="26">
        <v>0.32420839000000001</v>
      </c>
      <c r="D341" s="24">
        <v>0.61899999999999999</v>
      </c>
      <c r="E341" s="26">
        <v>0.26700000000000002</v>
      </c>
      <c r="F341" s="26">
        <v>2.0659999999999998</v>
      </c>
      <c r="G341" s="26">
        <v>1.1779999999999999</v>
      </c>
      <c r="H341" s="109" t="s">
        <v>844</v>
      </c>
    </row>
    <row r="342" spans="1:8" ht="16.5" thickBot="1">
      <c r="A342" s="12" t="s">
        <v>17</v>
      </c>
      <c r="B342" s="24">
        <v>1.4E-2</v>
      </c>
      <c r="C342" s="26">
        <v>1.234328776E-2</v>
      </c>
      <c r="D342" s="24">
        <v>2.3556999999999998E-2</v>
      </c>
      <c r="E342" s="26">
        <v>3.0775432740000001E-2</v>
      </c>
      <c r="F342" s="26">
        <v>0.03</v>
      </c>
      <c r="G342" s="26">
        <v>3.7999999999999999E-2</v>
      </c>
      <c r="H342" s="109" t="s">
        <v>845</v>
      </c>
    </row>
    <row r="343" spans="1:8" ht="16.5" thickBot="1">
      <c r="A343" s="12" t="s">
        <v>18</v>
      </c>
      <c r="B343" s="24">
        <v>0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109" t="s">
        <v>820</v>
      </c>
    </row>
    <row r="344" spans="1:8" ht="16.5" thickBot="1">
      <c r="A344" s="12" t="s">
        <v>19</v>
      </c>
      <c r="B344" s="24">
        <v>0</v>
      </c>
      <c r="C344" s="26">
        <v>0</v>
      </c>
      <c r="D344" s="26">
        <v>0</v>
      </c>
      <c r="E344" s="26">
        <v>0</v>
      </c>
      <c r="F344" s="26">
        <v>0</v>
      </c>
      <c r="G344" s="26">
        <v>0</v>
      </c>
      <c r="H344" s="109" t="s">
        <v>20</v>
      </c>
    </row>
    <row r="345" spans="1:8" ht="16.5" thickBot="1">
      <c r="A345" s="12" t="s">
        <v>21</v>
      </c>
      <c r="B345" s="24">
        <v>6.2610000000000001</v>
      </c>
      <c r="C345" s="26">
        <v>5.9960000000000004</v>
      </c>
      <c r="D345" s="24">
        <v>21.359000000000002</v>
      </c>
      <c r="E345" s="26">
        <v>14.691000000000001</v>
      </c>
      <c r="F345" s="26">
        <v>13.646000000000001</v>
      </c>
      <c r="G345" s="26">
        <v>11.689</v>
      </c>
      <c r="H345" s="109" t="s">
        <v>846</v>
      </c>
    </row>
    <row r="346" spans="1:8" ht="16.5" thickBot="1">
      <c r="A346" s="12" t="s">
        <v>22</v>
      </c>
      <c r="B346" s="24">
        <v>0.64700000000000002</v>
      </c>
      <c r="C346" s="26">
        <v>0.27109300000000003</v>
      </c>
      <c r="D346" s="26">
        <v>0</v>
      </c>
      <c r="E346" s="26">
        <v>0</v>
      </c>
      <c r="F346" s="26">
        <v>0</v>
      </c>
      <c r="G346" s="26">
        <v>0.19400000000000001</v>
      </c>
      <c r="H346" s="109" t="s">
        <v>847</v>
      </c>
    </row>
    <row r="347" spans="1:8" ht="16.5" thickBot="1">
      <c r="A347" s="12" t="s">
        <v>23</v>
      </c>
      <c r="B347" s="24">
        <v>1.9E-2</v>
      </c>
      <c r="C347" s="26">
        <v>1.2E-2</v>
      </c>
      <c r="D347" s="24">
        <v>0.248</v>
      </c>
      <c r="E347" s="26">
        <v>0.14099999999999999</v>
      </c>
      <c r="F347" s="26">
        <v>5.0000000000000001E-3</v>
      </c>
      <c r="G347" s="26">
        <v>5.0000000000000001E-3</v>
      </c>
      <c r="H347" s="109" t="s">
        <v>856</v>
      </c>
    </row>
    <row r="348" spans="1:8" ht="16.5" thickBot="1">
      <c r="A348" s="12" t="s">
        <v>24</v>
      </c>
      <c r="B348" s="24">
        <v>0</v>
      </c>
      <c r="C348" s="26">
        <v>0</v>
      </c>
      <c r="D348" s="26">
        <v>0</v>
      </c>
      <c r="E348" s="26">
        <v>0</v>
      </c>
      <c r="F348" s="26">
        <v>1E-3</v>
      </c>
      <c r="G348" s="26">
        <v>1E-3</v>
      </c>
      <c r="H348" s="109" t="s">
        <v>818</v>
      </c>
    </row>
    <row r="349" spans="1:8" ht="16.5" thickBot="1">
      <c r="A349" s="12" t="s">
        <v>25</v>
      </c>
      <c r="B349" s="24">
        <v>2E-3</v>
      </c>
      <c r="C349" s="26">
        <v>3.0000000000000001E-3</v>
      </c>
      <c r="D349" s="24">
        <v>0.2</v>
      </c>
      <c r="E349" s="26">
        <v>0.18099999999999999</v>
      </c>
      <c r="F349" s="26">
        <v>6.5000000000000002E-2</v>
      </c>
      <c r="G349" s="26">
        <v>4.2999999999999997E-2</v>
      </c>
      <c r="H349" s="109" t="s">
        <v>26</v>
      </c>
    </row>
    <row r="350" spans="1:8" ht="16.5" thickBot="1">
      <c r="A350" s="12" t="s">
        <v>27</v>
      </c>
      <c r="B350" s="24">
        <v>21.694025</v>
      </c>
      <c r="C350" s="26">
        <v>17.190386199999999</v>
      </c>
      <c r="D350" s="24">
        <v>3.953938</v>
      </c>
      <c r="E350" s="26">
        <v>2.6580658000000001</v>
      </c>
      <c r="F350" s="26">
        <v>4.3681710000000002</v>
      </c>
      <c r="G350" s="26">
        <v>3.5139999999999998</v>
      </c>
      <c r="H350" s="109" t="s">
        <v>851</v>
      </c>
    </row>
    <row r="351" spans="1:8" ht="16.5" thickBot="1">
      <c r="A351" s="12" t="s">
        <v>28</v>
      </c>
      <c r="B351" s="24">
        <v>2.8766479663394113</v>
      </c>
      <c r="C351" s="26">
        <v>2.4129999999999998</v>
      </c>
      <c r="D351" s="24">
        <v>0</v>
      </c>
      <c r="E351" s="26">
        <v>0</v>
      </c>
      <c r="F351" s="26">
        <v>0</v>
      </c>
      <c r="G351" s="26">
        <v>3.6720000000000002</v>
      </c>
      <c r="H351" s="109" t="s">
        <v>853</v>
      </c>
    </row>
    <row r="352" spans="1:8" ht="16.5" thickBot="1">
      <c r="A352" s="12" t="s">
        <v>29</v>
      </c>
      <c r="B352" s="24">
        <v>0</v>
      </c>
      <c r="C352" s="26">
        <v>0</v>
      </c>
      <c r="D352" s="24">
        <v>0.17499999999999999</v>
      </c>
      <c r="E352" s="26">
        <v>0.11799999999999999</v>
      </c>
      <c r="F352" s="26">
        <v>0</v>
      </c>
      <c r="G352" s="26">
        <v>0.22800000000000001</v>
      </c>
      <c r="H352" s="109" t="s">
        <v>821</v>
      </c>
    </row>
    <row r="353" spans="1:8" ht="16.5" thickBot="1">
      <c r="A353" s="12" t="s">
        <v>30</v>
      </c>
      <c r="B353" s="24">
        <v>1.1830000000000001</v>
      </c>
      <c r="C353" s="26">
        <v>2.0049999999999999</v>
      </c>
      <c r="D353" s="24">
        <v>0.68700000000000006</v>
      </c>
      <c r="E353" s="26">
        <v>1.109</v>
      </c>
      <c r="F353" s="26">
        <v>1.2230000000000001</v>
      </c>
      <c r="G353" s="26">
        <v>0.86</v>
      </c>
      <c r="H353" s="109" t="s">
        <v>848</v>
      </c>
    </row>
    <row r="354" spans="1:8" ht="16.5" thickBot="1">
      <c r="A354" s="12" t="s">
        <v>31</v>
      </c>
      <c r="B354" s="24">
        <v>1.2430000000000001</v>
      </c>
      <c r="C354" s="26">
        <v>1.171</v>
      </c>
      <c r="D354" s="24">
        <v>16.212</v>
      </c>
      <c r="E354" s="26">
        <v>9.3279999999999994</v>
      </c>
      <c r="F354" s="26">
        <v>4.202</v>
      </c>
      <c r="G354" s="26">
        <v>3.0710000000000002</v>
      </c>
      <c r="H354" s="109" t="s">
        <v>849</v>
      </c>
    </row>
    <row r="355" spans="1:8" ht="16.5" thickBot="1">
      <c r="A355" s="12" t="s">
        <v>32</v>
      </c>
      <c r="B355" s="24">
        <v>0.34399999999999997</v>
      </c>
      <c r="C355" s="26">
        <v>0.27800000000000002</v>
      </c>
      <c r="D355" s="24">
        <v>2.3E-2</v>
      </c>
      <c r="E355" s="26">
        <v>5.0000000000000001E-3</v>
      </c>
      <c r="F355" s="26">
        <v>0.02</v>
      </c>
      <c r="G355" s="26">
        <v>1.0999999999999999E-2</v>
      </c>
      <c r="H355" s="109" t="s">
        <v>854</v>
      </c>
    </row>
    <row r="356" spans="1:8" ht="16.5" thickBot="1">
      <c r="A356" s="12" t="s">
        <v>33</v>
      </c>
      <c r="B356" s="24">
        <v>68.454999999999998</v>
      </c>
      <c r="C356" s="26">
        <v>24.708387744851834</v>
      </c>
      <c r="D356" s="24">
        <v>68.454999999999998</v>
      </c>
      <c r="E356" s="26">
        <v>24.708387744851834</v>
      </c>
      <c r="F356" s="26">
        <v>0</v>
      </c>
      <c r="G356" s="26">
        <v>0</v>
      </c>
      <c r="H356" s="109" t="s">
        <v>852</v>
      </c>
    </row>
    <row r="357" spans="1:8" ht="16.5" thickBot="1">
      <c r="A357" s="12" t="s">
        <v>34</v>
      </c>
      <c r="B357" s="24">
        <v>1.9830000000000001</v>
      </c>
      <c r="C357" s="26">
        <v>1.0289999999999999</v>
      </c>
      <c r="D357" s="24">
        <v>1.2999999999999999E-2</v>
      </c>
      <c r="E357" s="26">
        <v>2.5000000000000001E-2</v>
      </c>
      <c r="F357" s="26">
        <v>0.28899999999999998</v>
      </c>
      <c r="G357" s="26">
        <v>0.27400000000000002</v>
      </c>
      <c r="H357" s="109" t="s">
        <v>850</v>
      </c>
    </row>
    <row r="358" spans="1:8" ht="16.5" thickBot="1">
      <c r="A358" s="12" t="s">
        <v>35</v>
      </c>
      <c r="B358" s="24">
        <v>0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109" t="s">
        <v>36</v>
      </c>
    </row>
    <row r="359" spans="1:8" ht="16.5" thickBot="1">
      <c r="A359" s="54" t="s">
        <v>37</v>
      </c>
      <c r="B359" s="27">
        <v>0.01</v>
      </c>
      <c r="C359" s="28">
        <v>1.2E-2</v>
      </c>
      <c r="D359" s="26">
        <v>0</v>
      </c>
      <c r="E359" s="26">
        <v>0</v>
      </c>
      <c r="F359" s="26">
        <v>0</v>
      </c>
      <c r="G359" s="26">
        <v>0</v>
      </c>
      <c r="H359" s="108" t="s">
        <v>38</v>
      </c>
    </row>
    <row r="360" spans="1:8" ht="16.5" thickBot="1">
      <c r="A360" s="75" t="s">
        <v>552</v>
      </c>
      <c r="B360" s="77">
        <f>SUM(B338:B359)</f>
        <v>568.26323196633939</v>
      </c>
      <c r="C360" s="77">
        <f>SUM(C338:C359)</f>
        <v>528.95041862261178</v>
      </c>
      <c r="D360" s="77">
        <f>SUM(D338:D359)</f>
        <v>406.11749499999996</v>
      </c>
      <c r="E360" s="77">
        <f>SUM(E338:E359)</f>
        <v>348.64122897759171</v>
      </c>
      <c r="F360" s="77">
        <f t="shared" ref="F360" si="103">SUM(F338:F359)</f>
        <v>281.59617099999997</v>
      </c>
      <c r="G360" s="77">
        <f>SUM(G338:G359)</f>
        <v>305.69100000000009</v>
      </c>
      <c r="H360" s="105" t="s">
        <v>855</v>
      </c>
    </row>
    <row r="361" spans="1:8" ht="16.5" thickBot="1">
      <c r="A361" s="75" t="s">
        <v>545</v>
      </c>
      <c r="B361" s="77">
        <v>41109.298999999999</v>
      </c>
      <c r="C361" s="77">
        <v>20781.420999999998</v>
      </c>
      <c r="D361" s="77">
        <v>48119.519943000916</v>
      </c>
      <c r="E361" s="77">
        <v>24325.202000000001</v>
      </c>
      <c r="F361" s="126">
        <v>44693.233999999997</v>
      </c>
      <c r="G361" s="126">
        <v>26034.436000000002</v>
      </c>
      <c r="H361" s="112" t="s">
        <v>553</v>
      </c>
    </row>
    <row r="363" spans="1:8">
      <c r="A363" s="97" t="s">
        <v>620</v>
      </c>
      <c r="H363" s="102" t="s">
        <v>621</v>
      </c>
    </row>
    <row r="364" spans="1:8">
      <c r="A364" s="97" t="s">
        <v>645</v>
      </c>
      <c r="H364" s="102" t="s">
        <v>115</v>
      </c>
    </row>
    <row r="365" spans="1:8" ht="16.5" customHeight="1" thickBot="1">
      <c r="A365" s="232" t="s">
        <v>43</v>
      </c>
      <c r="B365" s="232"/>
      <c r="C365" s="232"/>
      <c r="E365" s="38"/>
      <c r="G365" s="38" t="s">
        <v>477</v>
      </c>
      <c r="H365" s="38" t="s">
        <v>476</v>
      </c>
    </row>
    <row r="366" spans="1:8" ht="16.5" thickBot="1">
      <c r="A366" s="55" t="s">
        <v>7</v>
      </c>
      <c r="B366" s="238">
        <v>2016</v>
      </c>
      <c r="C366" s="239"/>
      <c r="D366" s="238">
        <v>2017</v>
      </c>
      <c r="E366" s="239"/>
      <c r="F366" s="238">
        <v>2018</v>
      </c>
      <c r="G366" s="239"/>
      <c r="H366" s="56" t="s">
        <v>3</v>
      </c>
    </row>
    <row r="367" spans="1:8">
      <c r="A367" s="57"/>
      <c r="B367" s="54" t="s">
        <v>46</v>
      </c>
      <c r="C367" s="103" t="s">
        <v>47</v>
      </c>
      <c r="D367" s="103" t="s">
        <v>46</v>
      </c>
      <c r="E367" s="22" t="s">
        <v>47</v>
      </c>
      <c r="F367" s="156" t="s">
        <v>46</v>
      </c>
      <c r="G367" s="22" t="s">
        <v>47</v>
      </c>
      <c r="H367" s="58"/>
    </row>
    <row r="368" spans="1:8" ht="16.5" thickBot="1">
      <c r="A368" s="59"/>
      <c r="B368" s="23" t="s">
        <v>48</v>
      </c>
      <c r="C368" s="6" t="s">
        <v>49</v>
      </c>
      <c r="D368" s="107" t="s">
        <v>48</v>
      </c>
      <c r="E368" s="2" t="s">
        <v>49</v>
      </c>
      <c r="F368" s="26" t="s">
        <v>48</v>
      </c>
      <c r="G368" s="26" t="s">
        <v>49</v>
      </c>
      <c r="H368" s="60"/>
    </row>
    <row r="369" spans="1:8" ht="17.25" thickTop="1" thickBot="1">
      <c r="A369" s="12" t="s">
        <v>13</v>
      </c>
      <c r="B369" s="24">
        <v>0</v>
      </c>
      <c r="C369" s="26">
        <v>0</v>
      </c>
      <c r="D369" s="31">
        <v>2.5999999999999999E-2</v>
      </c>
      <c r="E369" s="31">
        <v>1.2E-2</v>
      </c>
      <c r="F369" s="26">
        <v>0</v>
      </c>
      <c r="G369" s="26">
        <v>0</v>
      </c>
      <c r="H369" s="159" t="s">
        <v>819</v>
      </c>
    </row>
    <row r="370" spans="1:8" ht="16.5" thickBot="1">
      <c r="A370" s="12" t="s">
        <v>14</v>
      </c>
      <c r="B370" s="24">
        <v>0.107</v>
      </c>
      <c r="C370" s="26">
        <v>9.2999999999999999E-2</v>
      </c>
      <c r="D370" s="26">
        <v>0.38700000000000001</v>
      </c>
      <c r="E370" s="26">
        <v>0.45500000000000002</v>
      </c>
      <c r="F370" s="26">
        <v>2.6190000000000002</v>
      </c>
      <c r="G370" s="26">
        <v>4.7140000000000004</v>
      </c>
      <c r="H370" s="159" t="s">
        <v>840</v>
      </c>
    </row>
    <row r="371" spans="1:8" ht="16.5" thickBot="1">
      <c r="A371" s="12" t="s">
        <v>15</v>
      </c>
      <c r="B371" s="24">
        <v>0</v>
      </c>
      <c r="C371" s="26">
        <v>4.0000000000000001E-3</v>
      </c>
      <c r="D371" s="26">
        <v>0</v>
      </c>
      <c r="E371" s="26">
        <v>0</v>
      </c>
      <c r="F371" s="26">
        <v>0</v>
      </c>
      <c r="G371" s="26">
        <v>0</v>
      </c>
      <c r="H371" s="159" t="s">
        <v>841</v>
      </c>
    </row>
    <row r="372" spans="1:8" ht="16.5" thickBot="1">
      <c r="A372" s="12" t="s">
        <v>16</v>
      </c>
      <c r="B372" s="24">
        <v>0</v>
      </c>
      <c r="C372" s="24">
        <v>0</v>
      </c>
      <c r="D372" s="24">
        <v>0</v>
      </c>
      <c r="E372" s="26">
        <v>0</v>
      </c>
      <c r="F372" s="26">
        <v>0.6</v>
      </c>
      <c r="G372" s="26">
        <v>0.307</v>
      </c>
      <c r="H372" s="159" t="s">
        <v>844</v>
      </c>
    </row>
    <row r="373" spans="1:8" ht="16.5" thickBot="1">
      <c r="A373" s="12" t="s">
        <v>17</v>
      </c>
      <c r="B373" s="24">
        <v>0</v>
      </c>
      <c r="C373" s="24">
        <v>0</v>
      </c>
      <c r="D373" s="24">
        <v>0</v>
      </c>
      <c r="E373" s="26">
        <v>0</v>
      </c>
      <c r="F373" s="26">
        <v>0</v>
      </c>
      <c r="G373" s="26">
        <v>0</v>
      </c>
      <c r="H373" s="159" t="s">
        <v>845</v>
      </c>
    </row>
    <row r="374" spans="1:8" ht="16.5" thickBot="1">
      <c r="A374" s="12" t="s">
        <v>18</v>
      </c>
      <c r="B374" s="24">
        <v>0</v>
      </c>
      <c r="C374" s="24">
        <v>0</v>
      </c>
      <c r="D374" s="24">
        <v>0</v>
      </c>
      <c r="E374" s="26">
        <v>0</v>
      </c>
      <c r="F374" s="26">
        <v>0</v>
      </c>
      <c r="G374" s="26">
        <v>0</v>
      </c>
      <c r="H374" s="159" t="s">
        <v>820</v>
      </c>
    </row>
    <row r="375" spans="1:8" ht="16.5" thickBot="1">
      <c r="A375" s="12" t="s">
        <v>19</v>
      </c>
      <c r="B375" s="24">
        <v>0</v>
      </c>
      <c r="C375" s="24">
        <v>0</v>
      </c>
      <c r="D375" s="24">
        <v>0</v>
      </c>
      <c r="E375" s="26">
        <v>0</v>
      </c>
      <c r="F375" s="26">
        <v>0</v>
      </c>
      <c r="G375" s="26">
        <v>0</v>
      </c>
      <c r="H375" s="159" t="s">
        <v>20</v>
      </c>
    </row>
    <row r="376" spans="1:8" ht="16.5" thickBot="1">
      <c r="A376" s="12" t="s">
        <v>21</v>
      </c>
      <c r="B376" s="24">
        <v>0</v>
      </c>
      <c r="C376" s="26">
        <v>0</v>
      </c>
      <c r="D376" s="26">
        <v>0</v>
      </c>
      <c r="E376" s="26">
        <v>0</v>
      </c>
      <c r="F376" s="26">
        <v>4.0000000000000001E-3</v>
      </c>
      <c r="G376" s="26">
        <v>5.0000000000000001E-3</v>
      </c>
      <c r="H376" s="159" t="s">
        <v>846</v>
      </c>
    </row>
    <row r="377" spans="1:8" ht="16.5" thickBot="1">
      <c r="A377" s="12" t="s">
        <v>22</v>
      </c>
      <c r="B377" s="24">
        <v>0</v>
      </c>
      <c r="C377" s="24">
        <v>0</v>
      </c>
      <c r="D377" s="24">
        <v>0</v>
      </c>
      <c r="E377" s="26">
        <v>0</v>
      </c>
      <c r="F377" s="26">
        <v>0</v>
      </c>
      <c r="G377" s="26">
        <v>0</v>
      </c>
      <c r="H377" s="159" t="s">
        <v>847</v>
      </c>
    </row>
    <row r="378" spans="1:8" ht="16.5" thickBot="1">
      <c r="A378" s="12" t="s">
        <v>23</v>
      </c>
      <c r="B378" s="24">
        <v>0</v>
      </c>
      <c r="C378" s="24">
        <v>0</v>
      </c>
      <c r="D378" s="24">
        <v>0</v>
      </c>
      <c r="E378" s="26">
        <v>0</v>
      </c>
      <c r="F378" s="26">
        <v>0</v>
      </c>
      <c r="G378" s="26">
        <v>0</v>
      </c>
      <c r="H378" s="159" t="s">
        <v>856</v>
      </c>
    </row>
    <row r="379" spans="1:8" ht="16.5" thickBot="1">
      <c r="A379" s="12" t="s">
        <v>24</v>
      </c>
      <c r="B379" s="24">
        <v>0</v>
      </c>
      <c r="C379" s="24">
        <v>0</v>
      </c>
      <c r="D379" s="24">
        <v>0</v>
      </c>
      <c r="E379" s="26">
        <v>0</v>
      </c>
      <c r="F379" s="26">
        <v>0</v>
      </c>
      <c r="G379" s="26">
        <v>0</v>
      </c>
      <c r="H379" s="159" t="s">
        <v>818</v>
      </c>
    </row>
    <row r="380" spans="1:8" ht="16.5" thickBot="1">
      <c r="A380" s="12" t="s">
        <v>25</v>
      </c>
      <c r="B380" s="24">
        <v>0</v>
      </c>
      <c r="C380" s="24">
        <v>0</v>
      </c>
      <c r="D380" s="24">
        <v>0</v>
      </c>
      <c r="E380" s="26">
        <v>0</v>
      </c>
      <c r="F380" s="26">
        <v>0</v>
      </c>
      <c r="G380" s="26">
        <v>0</v>
      </c>
      <c r="H380" s="159" t="s">
        <v>26</v>
      </c>
    </row>
    <row r="381" spans="1:8" ht="16.5" thickBot="1">
      <c r="A381" s="12" t="s">
        <v>27</v>
      </c>
      <c r="B381" s="24">
        <v>0</v>
      </c>
      <c r="C381" s="24">
        <v>0</v>
      </c>
      <c r="D381" s="24">
        <v>0</v>
      </c>
      <c r="E381" s="26">
        <v>0</v>
      </c>
      <c r="F381" s="26">
        <v>0</v>
      </c>
      <c r="G381" s="26">
        <v>0</v>
      </c>
      <c r="H381" s="159" t="s">
        <v>851</v>
      </c>
    </row>
    <row r="382" spans="1:8" ht="16.5" thickBot="1">
      <c r="A382" s="12" t="s">
        <v>28</v>
      </c>
      <c r="B382" s="24">
        <v>0</v>
      </c>
      <c r="C382" s="26">
        <v>0</v>
      </c>
      <c r="D382" s="26">
        <v>0</v>
      </c>
      <c r="E382" s="26">
        <v>0</v>
      </c>
      <c r="F382" s="26">
        <v>0</v>
      </c>
      <c r="G382" s="26">
        <v>0</v>
      </c>
      <c r="H382" s="159" t="s">
        <v>853</v>
      </c>
    </row>
    <row r="383" spans="1:8" ht="16.5" thickBot="1">
      <c r="A383" s="12" t="s">
        <v>29</v>
      </c>
      <c r="B383" s="24">
        <v>0</v>
      </c>
      <c r="C383" s="24">
        <v>0</v>
      </c>
      <c r="D383" s="24">
        <v>0</v>
      </c>
      <c r="E383" s="26">
        <v>0</v>
      </c>
      <c r="F383" s="26">
        <v>0</v>
      </c>
      <c r="G383" s="26">
        <v>0</v>
      </c>
      <c r="H383" s="159" t="s">
        <v>821</v>
      </c>
    </row>
    <row r="384" spans="1:8" ht="16.5" thickBot="1">
      <c r="A384" s="12" t="s">
        <v>30</v>
      </c>
      <c r="B384" s="24">
        <v>0</v>
      </c>
      <c r="C384" s="26">
        <v>0</v>
      </c>
      <c r="D384" s="26">
        <v>5.3999999999999999E-2</v>
      </c>
      <c r="E384" s="26">
        <v>4.2000000000000003E-2</v>
      </c>
      <c r="F384" s="26">
        <v>0</v>
      </c>
      <c r="G384" s="26">
        <v>1E-3</v>
      </c>
      <c r="H384" s="159" t="s">
        <v>848</v>
      </c>
    </row>
    <row r="385" spans="1:8" ht="16.5" thickBot="1">
      <c r="A385" s="12" t="s">
        <v>31</v>
      </c>
      <c r="B385" s="24">
        <v>2E-3</v>
      </c>
      <c r="C385" s="26">
        <v>7.0000000000000001E-3</v>
      </c>
      <c r="D385" s="26">
        <v>0</v>
      </c>
      <c r="E385" s="26">
        <v>1E-3</v>
      </c>
      <c r="F385" s="26">
        <v>5.0000000000000001E-3</v>
      </c>
      <c r="G385" s="26">
        <v>0.01</v>
      </c>
      <c r="H385" s="159" t="s">
        <v>849</v>
      </c>
    </row>
    <row r="386" spans="1:8" ht="16.5" thickBot="1">
      <c r="A386" s="12" t="s">
        <v>32</v>
      </c>
      <c r="B386" s="24">
        <v>0</v>
      </c>
      <c r="C386" s="24">
        <v>0</v>
      </c>
      <c r="D386" s="24">
        <v>0</v>
      </c>
      <c r="E386" s="26">
        <v>0</v>
      </c>
      <c r="F386" s="26">
        <v>0</v>
      </c>
      <c r="G386" s="26">
        <v>0</v>
      </c>
      <c r="H386" s="159" t="s">
        <v>854</v>
      </c>
    </row>
    <row r="387" spans="1:8" ht="16.5" thickBot="1">
      <c r="A387" s="12" t="s">
        <v>33</v>
      </c>
      <c r="B387" s="24">
        <v>0</v>
      </c>
      <c r="C387" s="24">
        <v>0</v>
      </c>
      <c r="D387" s="24">
        <v>0</v>
      </c>
      <c r="E387" s="26">
        <v>0</v>
      </c>
      <c r="F387" s="26">
        <v>0.27100000000000002</v>
      </c>
      <c r="G387" s="26">
        <v>0.125</v>
      </c>
      <c r="H387" s="159" t="s">
        <v>852</v>
      </c>
    </row>
    <row r="388" spans="1:8" ht="16.5" thickBot="1">
      <c r="A388" s="12" t="s">
        <v>34</v>
      </c>
      <c r="B388" s="24">
        <v>0</v>
      </c>
      <c r="C388" s="24">
        <v>0</v>
      </c>
      <c r="D388" s="24">
        <v>0</v>
      </c>
      <c r="E388" s="26">
        <v>0</v>
      </c>
      <c r="F388" s="26">
        <v>0</v>
      </c>
      <c r="G388" s="26">
        <v>0</v>
      </c>
      <c r="H388" s="159" t="s">
        <v>850</v>
      </c>
    </row>
    <row r="389" spans="1:8" ht="16.5" thickBot="1">
      <c r="A389" s="12" t="s">
        <v>35</v>
      </c>
      <c r="B389" s="24">
        <v>0</v>
      </c>
      <c r="C389" s="24">
        <v>0</v>
      </c>
      <c r="D389" s="24">
        <v>0</v>
      </c>
      <c r="E389" s="26">
        <v>0</v>
      </c>
      <c r="F389" s="26">
        <v>0</v>
      </c>
      <c r="G389" s="26">
        <v>0</v>
      </c>
      <c r="H389" s="159" t="s">
        <v>36</v>
      </c>
    </row>
    <row r="390" spans="1:8" ht="16.5" thickBot="1">
      <c r="A390" s="54" t="s">
        <v>37</v>
      </c>
      <c r="B390" s="27">
        <v>0</v>
      </c>
      <c r="C390" s="28">
        <v>0</v>
      </c>
      <c r="D390" s="28">
        <v>0</v>
      </c>
      <c r="E390" s="28">
        <v>0</v>
      </c>
      <c r="F390" s="26">
        <v>0</v>
      </c>
      <c r="G390" s="26">
        <v>0</v>
      </c>
      <c r="H390" s="158" t="s">
        <v>38</v>
      </c>
    </row>
    <row r="391" spans="1:8" ht="16.5" thickBot="1">
      <c r="A391" s="75" t="s">
        <v>552</v>
      </c>
      <c r="B391" s="77">
        <f>SUM(B369:B390)</f>
        <v>0.109</v>
      </c>
      <c r="C391" s="77">
        <f>SUM(C369:C390)</f>
        <v>0.10400000000000001</v>
      </c>
      <c r="D391" s="77">
        <f>SUM(D369:D390)</f>
        <v>0.46700000000000003</v>
      </c>
      <c r="E391" s="79">
        <f>SUM(E369:E390)</f>
        <v>0.51</v>
      </c>
      <c r="F391" s="126">
        <v>3.504</v>
      </c>
      <c r="G391" s="126">
        <v>5.17</v>
      </c>
      <c r="H391" s="157" t="s">
        <v>855</v>
      </c>
    </row>
    <row r="392" spans="1:8" ht="16.5" thickBot="1">
      <c r="A392" s="75" t="s">
        <v>545</v>
      </c>
      <c r="B392" s="77">
        <v>2874.4940000000001</v>
      </c>
      <c r="C392" s="77">
        <v>639.86400000000003</v>
      </c>
      <c r="D392" s="77">
        <v>2785.3389999999999</v>
      </c>
      <c r="E392" s="79">
        <v>638.28200000000004</v>
      </c>
      <c r="F392" s="126">
        <v>3064.1979999999999</v>
      </c>
      <c r="G392" s="126">
        <v>728.87199999999996</v>
      </c>
      <c r="H392" s="163" t="s">
        <v>553</v>
      </c>
    </row>
    <row r="395" spans="1:8">
      <c r="A395" s="97" t="s">
        <v>622</v>
      </c>
      <c r="C395" s="102"/>
      <c r="D395" s="102"/>
      <c r="E395" s="102"/>
      <c r="F395" s="102"/>
      <c r="G395" s="102"/>
      <c r="H395" s="102" t="s">
        <v>623</v>
      </c>
    </row>
    <row r="396" spans="1:8" ht="21" customHeight="1">
      <c r="A396" s="67" t="s">
        <v>646</v>
      </c>
      <c r="D396" s="50"/>
      <c r="E396" s="50"/>
      <c r="F396" s="50"/>
      <c r="G396" s="50"/>
      <c r="H396" s="66" t="s">
        <v>116</v>
      </c>
    </row>
    <row r="397" spans="1:8" ht="16.5" customHeight="1" thickBot="1">
      <c r="A397" s="232" t="s">
        <v>43</v>
      </c>
      <c r="B397" s="232"/>
      <c r="C397" s="232"/>
      <c r="E397" s="38"/>
      <c r="G397" s="38" t="s">
        <v>477</v>
      </c>
      <c r="H397" s="38" t="s">
        <v>476</v>
      </c>
    </row>
    <row r="398" spans="1:8" ht="16.5" thickBot="1">
      <c r="A398" s="55" t="s">
        <v>7</v>
      </c>
      <c r="B398" s="238">
        <v>2016</v>
      </c>
      <c r="C398" s="239"/>
      <c r="D398" s="238">
        <v>2017</v>
      </c>
      <c r="E398" s="239"/>
      <c r="F398" s="238">
        <v>2018</v>
      </c>
      <c r="G398" s="239"/>
      <c r="H398" s="56" t="s">
        <v>3</v>
      </c>
    </row>
    <row r="399" spans="1:8">
      <c r="A399" s="57"/>
      <c r="B399" s="54" t="s">
        <v>46</v>
      </c>
      <c r="C399" s="103" t="s">
        <v>47</v>
      </c>
      <c r="D399" s="103" t="s">
        <v>46</v>
      </c>
      <c r="E399" s="22" t="s">
        <v>47</v>
      </c>
      <c r="F399" s="103" t="s">
        <v>46</v>
      </c>
      <c r="G399" s="22" t="s">
        <v>47</v>
      </c>
      <c r="H399" s="58"/>
    </row>
    <row r="400" spans="1:8" ht="16.5" thickBot="1">
      <c r="A400" s="59"/>
      <c r="B400" s="23" t="s">
        <v>48</v>
      </c>
      <c r="C400" s="6" t="s">
        <v>49</v>
      </c>
      <c r="D400" s="107" t="s">
        <v>48</v>
      </c>
      <c r="E400" s="2" t="s">
        <v>49</v>
      </c>
      <c r="F400" s="107" t="s">
        <v>48</v>
      </c>
      <c r="G400" s="2" t="s">
        <v>49</v>
      </c>
      <c r="H400" s="60"/>
    </row>
    <row r="401" spans="1:8" ht="17.25" thickTop="1" thickBot="1">
      <c r="A401" s="12" t="s">
        <v>13</v>
      </c>
      <c r="B401" s="24">
        <v>0.19400000000000001</v>
      </c>
      <c r="C401" s="26">
        <v>0.20899999999999999</v>
      </c>
      <c r="D401" s="24">
        <v>0.34799999999999998</v>
      </c>
      <c r="E401" s="26">
        <v>0.309</v>
      </c>
      <c r="F401" s="26">
        <v>0.33</v>
      </c>
      <c r="G401" s="26">
        <v>0.57999999999999996</v>
      </c>
      <c r="H401" s="109" t="s">
        <v>819</v>
      </c>
    </row>
    <row r="402" spans="1:8" ht="16.5" thickBot="1">
      <c r="A402" s="12" t="s">
        <v>14</v>
      </c>
      <c r="B402" s="24">
        <v>42.756</v>
      </c>
      <c r="C402" s="26">
        <v>30.010999999999999</v>
      </c>
      <c r="D402" s="24">
        <v>36.783000000000001</v>
      </c>
      <c r="E402" s="26">
        <v>27.686</v>
      </c>
      <c r="F402" s="26">
        <v>39.96</v>
      </c>
      <c r="G402" s="26">
        <v>24.56</v>
      </c>
      <c r="H402" s="109" t="s">
        <v>840</v>
      </c>
    </row>
    <row r="403" spans="1:8" ht="16.5" thickBot="1">
      <c r="A403" s="12" t="s">
        <v>15</v>
      </c>
      <c r="B403" s="24">
        <v>0.17399999999999999</v>
      </c>
      <c r="C403" s="26">
        <v>0.316</v>
      </c>
      <c r="D403" s="24">
        <v>0.25</v>
      </c>
      <c r="E403" s="26">
        <v>0.40699999999999997</v>
      </c>
      <c r="F403" s="26">
        <v>0.12</v>
      </c>
      <c r="G403" s="26">
        <v>0.61</v>
      </c>
      <c r="H403" s="109" t="s">
        <v>841</v>
      </c>
    </row>
    <row r="404" spans="1:8" ht="16.5" thickBot="1">
      <c r="A404" s="12" t="s">
        <v>16</v>
      </c>
      <c r="B404" s="24">
        <v>23.167000000000002</v>
      </c>
      <c r="C404" s="26">
        <v>10.318</v>
      </c>
      <c r="D404" s="24">
        <v>34.51</v>
      </c>
      <c r="E404" s="26">
        <v>14.131</v>
      </c>
      <c r="F404" s="26">
        <v>0.02</v>
      </c>
      <c r="G404" s="26">
        <v>0.06</v>
      </c>
      <c r="H404" s="109" t="s">
        <v>844</v>
      </c>
    </row>
    <row r="405" spans="1:8" ht="16.5" thickBot="1">
      <c r="A405" s="12" t="s">
        <v>17</v>
      </c>
      <c r="B405" s="24">
        <v>7.0000000000000007E-2</v>
      </c>
      <c r="C405" s="26">
        <v>7.2999999999999995E-2</v>
      </c>
      <c r="D405" s="24">
        <v>0.13400000000000001</v>
      </c>
      <c r="E405" s="26">
        <v>0.114</v>
      </c>
      <c r="F405" s="26">
        <v>0</v>
      </c>
      <c r="G405" s="26">
        <v>0</v>
      </c>
      <c r="H405" s="109" t="s">
        <v>845</v>
      </c>
    </row>
    <row r="406" spans="1:8" ht="16.5" thickBot="1">
      <c r="A406" s="12" t="s">
        <v>18</v>
      </c>
      <c r="B406" s="24">
        <v>0</v>
      </c>
      <c r="C406" s="26">
        <v>0</v>
      </c>
      <c r="D406" s="26">
        <v>0</v>
      </c>
      <c r="E406" s="26">
        <v>0</v>
      </c>
      <c r="F406" s="26">
        <v>0</v>
      </c>
      <c r="G406" s="26">
        <v>0</v>
      </c>
      <c r="H406" s="109" t="s">
        <v>820</v>
      </c>
    </row>
    <row r="407" spans="1:8" ht="16.5" thickBot="1">
      <c r="A407" s="12" t="s">
        <v>19</v>
      </c>
      <c r="B407" s="24">
        <v>0.32100000000000001</v>
      </c>
      <c r="C407" s="26">
        <v>0.189</v>
      </c>
      <c r="D407" s="24">
        <v>5.1999999999999998E-2</v>
      </c>
      <c r="E407" s="26">
        <v>7.8E-2</v>
      </c>
      <c r="F407" s="26">
        <v>0</v>
      </c>
      <c r="G407" s="26">
        <v>0.32</v>
      </c>
      <c r="H407" s="109" t="s">
        <v>20</v>
      </c>
    </row>
    <row r="408" spans="1:8" ht="16.5" thickBot="1">
      <c r="A408" s="12" t="s">
        <v>21</v>
      </c>
      <c r="B408" s="24">
        <v>33.911999999999999</v>
      </c>
      <c r="C408" s="26">
        <v>9.1039999999999992</v>
      </c>
      <c r="D408" s="24">
        <f>B408/C408*E408</f>
        <v>46.517251318101934</v>
      </c>
      <c r="E408" s="26">
        <v>12.488</v>
      </c>
      <c r="F408" s="26">
        <v>0</v>
      </c>
      <c r="G408" s="26">
        <v>0</v>
      </c>
      <c r="H408" s="109" t="s">
        <v>846</v>
      </c>
    </row>
    <row r="409" spans="1:8" ht="16.5" thickBot="1">
      <c r="A409" s="12" t="s">
        <v>22</v>
      </c>
      <c r="B409" s="24">
        <v>2.37113</v>
      </c>
      <c r="C409" s="26">
        <v>1.5187134</v>
      </c>
      <c r="D409" s="24">
        <v>0.127</v>
      </c>
      <c r="E409" s="26">
        <v>4.2999999999999997E-2</v>
      </c>
      <c r="F409" s="26">
        <v>0.24</v>
      </c>
      <c r="G409" s="26">
        <v>7.0000000000000007E-2</v>
      </c>
      <c r="H409" s="109" t="s">
        <v>847</v>
      </c>
    </row>
    <row r="410" spans="1:8" ht="16.5" thickBot="1">
      <c r="A410" s="12" t="s">
        <v>23</v>
      </c>
      <c r="B410" s="24">
        <v>1.9339999999999999</v>
      </c>
      <c r="C410" s="26">
        <v>1.71</v>
      </c>
      <c r="D410" s="24">
        <v>0.54600000000000004</v>
      </c>
      <c r="E410" s="26">
        <v>0.49399999999999999</v>
      </c>
      <c r="F410" s="26">
        <v>0</v>
      </c>
      <c r="G410" s="26">
        <v>0</v>
      </c>
      <c r="H410" s="109" t="s">
        <v>856</v>
      </c>
    </row>
    <row r="411" spans="1:8" ht="16.5" thickBot="1">
      <c r="A411" s="12" t="s">
        <v>24</v>
      </c>
      <c r="B411" s="24">
        <v>7.5999999999999998E-2</v>
      </c>
      <c r="C411" s="26">
        <v>4.1000000000000002E-2</v>
      </c>
      <c r="D411" s="24">
        <v>0.08</v>
      </c>
      <c r="E411" s="26">
        <v>6.2E-2</v>
      </c>
      <c r="F411" s="26">
        <v>0.75</v>
      </c>
      <c r="G411" s="26">
        <v>0.3</v>
      </c>
      <c r="H411" s="109" t="s">
        <v>818</v>
      </c>
    </row>
    <row r="412" spans="1:8" ht="16.5" thickBot="1">
      <c r="A412" s="12" t="s">
        <v>25</v>
      </c>
      <c r="B412" s="24">
        <v>0.22900000000000001</v>
      </c>
      <c r="C412" s="26">
        <v>0.13900000000000001</v>
      </c>
      <c r="D412" s="24">
        <v>2.5000000000000001E-2</v>
      </c>
      <c r="E412" s="26">
        <v>3.1E-2</v>
      </c>
      <c r="F412" s="26">
        <v>0</v>
      </c>
      <c r="G412" s="26">
        <v>0</v>
      </c>
      <c r="H412" s="109" t="s">
        <v>26</v>
      </c>
    </row>
    <row r="413" spans="1:8" ht="16.5" thickBot="1">
      <c r="A413" s="12" t="s">
        <v>27</v>
      </c>
      <c r="B413" s="24">
        <v>1.9863439999999999</v>
      </c>
      <c r="C413" s="26">
        <v>1.127451</v>
      </c>
      <c r="D413" s="24">
        <v>10.005072999999999</v>
      </c>
      <c r="E413" s="26">
        <v>3.2721390000000001</v>
      </c>
      <c r="F413" s="26">
        <v>17.962392000000001</v>
      </c>
      <c r="G413" s="26">
        <v>6.0421740259740258</v>
      </c>
      <c r="H413" s="109" t="s">
        <v>851</v>
      </c>
    </row>
    <row r="414" spans="1:8" ht="16.5" thickBot="1">
      <c r="A414" s="12" t="s">
        <v>28</v>
      </c>
      <c r="B414" s="24">
        <v>11.099574434347746</v>
      </c>
      <c r="C414" s="26">
        <v>12.516999999999999</v>
      </c>
      <c r="D414" s="24">
        <v>3.4000000000000002E-2</v>
      </c>
      <c r="E414" s="26">
        <v>8.5999999999999993E-2</v>
      </c>
      <c r="F414" s="26">
        <f>B414/C414*G414</f>
        <v>15.713386512474399</v>
      </c>
      <c r="G414" s="26">
        <v>17.72</v>
      </c>
      <c r="H414" s="109" t="s">
        <v>853</v>
      </c>
    </row>
    <row r="415" spans="1:8" ht="16.5" thickBot="1">
      <c r="A415" s="12" t="s">
        <v>29</v>
      </c>
      <c r="B415" s="24">
        <v>3.5230000000000001</v>
      </c>
      <c r="C415" s="26">
        <v>2.4460000000000002</v>
      </c>
      <c r="D415" s="24">
        <v>1.5629999999999999</v>
      </c>
      <c r="E415" s="26">
        <v>1.4410000000000001</v>
      </c>
      <c r="F415" s="26">
        <v>0</v>
      </c>
      <c r="G415" s="26">
        <v>0.59</v>
      </c>
      <c r="H415" s="109" t="s">
        <v>821</v>
      </c>
    </row>
    <row r="416" spans="1:8" ht="16.5" thickBot="1">
      <c r="A416" s="12" t="s">
        <v>30</v>
      </c>
      <c r="B416" s="24">
        <v>0.55500000000000005</v>
      </c>
      <c r="C416" s="26">
        <v>0.58299999999999996</v>
      </c>
      <c r="D416" s="24">
        <v>2.9449999999999998</v>
      </c>
      <c r="E416" s="26">
        <v>2.476</v>
      </c>
      <c r="F416" s="26">
        <v>0</v>
      </c>
      <c r="G416" s="26">
        <v>0</v>
      </c>
      <c r="H416" s="109" t="s">
        <v>848</v>
      </c>
    </row>
    <row r="417" spans="1:8" ht="16.5" thickBot="1">
      <c r="A417" s="12" t="s">
        <v>31</v>
      </c>
      <c r="B417" s="24">
        <v>8.61</v>
      </c>
      <c r="C417" s="26">
        <v>14.016999999999999</v>
      </c>
      <c r="D417" s="24">
        <v>4.8600000000000003</v>
      </c>
      <c r="E417" s="26">
        <v>7.9649999999999999</v>
      </c>
      <c r="F417" s="26">
        <v>3.33</v>
      </c>
      <c r="G417" s="26">
        <v>1.58</v>
      </c>
      <c r="H417" s="109" t="s">
        <v>849</v>
      </c>
    </row>
    <row r="418" spans="1:8" ht="16.5" thickBot="1">
      <c r="A418" s="12" t="s">
        <v>32</v>
      </c>
      <c r="B418" s="24">
        <v>1.2999999999999999E-2</v>
      </c>
      <c r="C418" s="26">
        <v>5.0000000000000001E-3</v>
      </c>
      <c r="D418" s="24">
        <v>2E-3</v>
      </c>
      <c r="E418" s="26">
        <v>5.0000000000000001E-3</v>
      </c>
      <c r="F418" s="26">
        <v>0.5</v>
      </c>
      <c r="G418" s="26">
        <v>0.26</v>
      </c>
      <c r="H418" s="109" t="s">
        <v>854</v>
      </c>
    </row>
    <row r="419" spans="1:8" ht="16.5" thickBot="1">
      <c r="A419" s="12" t="s">
        <v>33</v>
      </c>
      <c r="B419" s="24">
        <v>9.2439999999999998</v>
      </c>
      <c r="C419" s="26">
        <v>5.5785032646911095</v>
      </c>
      <c r="D419" s="24">
        <v>16.948</v>
      </c>
      <c r="E419" s="26">
        <v>7.764037677491916</v>
      </c>
      <c r="F419" s="26">
        <v>0.71199999999999997</v>
      </c>
      <c r="G419" s="26">
        <v>3.5640000000000001</v>
      </c>
      <c r="H419" s="109" t="s">
        <v>852</v>
      </c>
    </row>
    <row r="420" spans="1:8" ht="16.5" thickBot="1">
      <c r="A420" s="12" t="s">
        <v>34</v>
      </c>
      <c r="B420" s="24">
        <v>1.012</v>
      </c>
      <c r="C420" s="26">
        <v>0.443</v>
      </c>
      <c r="D420" s="24">
        <v>2.206</v>
      </c>
      <c r="E420" s="26">
        <v>0.96699999999999997</v>
      </c>
      <c r="F420" s="26">
        <v>0.01</v>
      </c>
      <c r="G420" s="26">
        <v>0.02</v>
      </c>
      <c r="H420" s="109" t="s">
        <v>850</v>
      </c>
    </row>
    <row r="421" spans="1:8" ht="16.5" thickBot="1">
      <c r="A421" s="12" t="s">
        <v>35</v>
      </c>
      <c r="B421" s="24">
        <v>0</v>
      </c>
      <c r="C421" s="26">
        <v>0</v>
      </c>
      <c r="D421" s="26">
        <v>0</v>
      </c>
      <c r="E421" s="26">
        <v>0</v>
      </c>
      <c r="F421" s="26">
        <v>0</v>
      </c>
      <c r="G421" s="26">
        <v>0</v>
      </c>
      <c r="H421" s="109" t="s">
        <v>36</v>
      </c>
    </row>
    <row r="422" spans="1:8" ht="16.5" thickBot="1">
      <c r="A422" s="54" t="s">
        <v>37</v>
      </c>
      <c r="B422" s="27">
        <v>2.9000000000000001E-2</v>
      </c>
      <c r="C422" s="28">
        <v>2.5999999999999999E-2</v>
      </c>
      <c r="D422" s="27">
        <v>0.36599999999999999</v>
      </c>
      <c r="E422" s="28">
        <v>0.113</v>
      </c>
      <c r="F422" s="26">
        <v>18.690000000000001</v>
      </c>
      <c r="G422" s="26">
        <v>9.86</v>
      </c>
      <c r="H422" s="108" t="s">
        <v>38</v>
      </c>
    </row>
    <row r="423" spans="1:8" ht="16.5" thickBot="1">
      <c r="A423" s="75" t="s">
        <v>552</v>
      </c>
      <c r="B423" s="77">
        <f>SUM(B401:B422)</f>
        <v>141.27604843434773</v>
      </c>
      <c r="C423" s="77">
        <f>SUM(C401:C422)</f>
        <v>90.371667664691088</v>
      </c>
      <c r="D423" s="77">
        <f>SUM(D401:D422)</f>
        <v>158.30132431810193</v>
      </c>
      <c r="E423" s="77">
        <f>SUM(E401:E422)</f>
        <v>79.93217667749191</v>
      </c>
      <c r="F423" s="126">
        <f>((SUM(F401:F422))/100)*100</f>
        <v>98.337778512474401</v>
      </c>
      <c r="G423" s="126">
        <f>((SUM(G401:G422))/100)*100</f>
        <v>66.136174025974015</v>
      </c>
      <c r="H423" s="105" t="s">
        <v>855</v>
      </c>
    </row>
    <row r="424" spans="1:8" ht="16.5" thickBot="1">
      <c r="A424" s="75" t="s">
        <v>545</v>
      </c>
      <c r="B424" s="77">
        <v>23965.715</v>
      </c>
      <c r="C424" s="77">
        <v>12529.630999999999</v>
      </c>
      <c r="D424" s="77">
        <v>24527.036118228065</v>
      </c>
      <c r="E424" s="77">
        <v>12823.098</v>
      </c>
      <c r="F424" s="126">
        <v>18322.38</v>
      </c>
      <c r="G424" s="126">
        <v>9256.51</v>
      </c>
      <c r="H424" s="112" t="s">
        <v>553</v>
      </c>
    </row>
    <row r="426" spans="1:8">
      <c r="G426" s="43"/>
    </row>
    <row r="428" spans="1:8">
      <c r="A428" s="97" t="s">
        <v>480</v>
      </c>
      <c r="H428" s="102" t="s">
        <v>481</v>
      </c>
    </row>
    <row r="429" spans="1:8">
      <c r="A429" s="97" t="s">
        <v>647</v>
      </c>
      <c r="H429" s="102" t="s">
        <v>53</v>
      </c>
    </row>
    <row r="430" spans="1:8" ht="16.5" customHeight="1" thickBot="1">
      <c r="A430" s="232" t="s">
        <v>43</v>
      </c>
      <c r="B430" s="232"/>
      <c r="C430" s="232"/>
      <c r="E430" s="38"/>
      <c r="G430" s="38" t="s">
        <v>477</v>
      </c>
      <c r="H430" s="38" t="s">
        <v>476</v>
      </c>
    </row>
    <row r="431" spans="1:8" ht="16.5" thickBot="1">
      <c r="A431" s="55" t="s">
        <v>7</v>
      </c>
      <c r="B431" s="238">
        <v>2016</v>
      </c>
      <c r="C431" s="239"/>
      <c r="D431" s="238">
        <v>2017</v>
      </c>
      <c r="E431" s="239"/>
      <c r="F431" s="238">
        <v>2018</v>
      </c>
      <c r="G431" s="239"/>
      <c r="H431" s="56" t="s">
        <v>3</v>
      </c>
    </row>
    <row r="432" spans="1:8">
      <c r="A432" s="57"/>
      <c r="B432" s="54" t="s">
        <v>46</v>
      </c>
      <c r="C432" s="103" t="s">
        <v>47</v>
      </c>
      <c r="D432" s="103" t="s">
        <v>46</v>
      </c>
      <c r="E432" s="22" t="s">
        <v>47</v>
      </c>
      <c r="F432" s="103" t="s">
        <v>46</v>
      </c>
      <c r="G432" s="22" t="s">
        <v>47</v>
      </c>
      <c r="H432" s="58"/>
    </row>
    <row r="433" spans="1:8" ht="16.5" thickBot="1">
      <c r="A433" s="59"/>
      <c r="B433" s="23" t="s">
        <v>48</v>
      </c>
      <c r="C433" s="6" t="s">
        <v>49</v>
      </c>
      <c r="D433" s="107" t="s">
        <v>48</v>
      </c>
      <c r="E433" s="2" t="s">
        <v>49</v>
      </c>
      <c r="F433" s="26" t="s">
        <v>48</v>
      </c>
      <c r="G433" s="26" t="s">
        <v>49</v>
      </c>
      <c r="H433" s="60"/>
    </row>
    <row r="434" spans="1:8" ht="17.25" thickTop="1" thickBot="1">
      <c r="A434" s="12" t="s">
        <v>13</v>
      </c>
      <c r="B434" s="31">
        <f t="shared" ref="B434:E455" si="104">B465+B496</f>
        <v>3.3713000000000002</v>
      </c>
      <c r="C434" s="31">
        <f t="shared" si="104"/>
        <v>2.4180000000000001</v>
      </c>
      <c r="D434" s="31">
        <f t="shared" si="104"/>
        <v>0.69599999999999995</v>
      </c>
      <c r="E434" s="31">
        <f t="shared" si="104"/>
        <v>0.57299999999999995</v>
      </c>
      <c r="F434" s="26">
        <v>2.98</v>
      </c>
      <c r="G434" s="26">
        <v>2.7789999999999999</v>
      </c>
      <c r="H434" s="109" t="s">
        <v>819</v>
      </c>
    </row>
    <row r="435" spans="1:8" ht="16.5" thickBot="1">
      <c r="A435" s="12" t="s">
        <v>14</v>
      </c>
      <c r="B435" s="26">
        <f t="shared" si="104"/>
        <v>9.0229999999999997</v>
      </c>
      <c r="C435" s="26">
        <f t="shared" si="104"/>
        <v>3.8649999999999998</v>
      </c>
      <c r="D435" s="26">
        <f t="shared" si="104"/>
        <v>3.02</v>
      </c>
      <c r="E435" s="26">
        <f t="shared" si="104"/>
        <v>1.575</v>
      </c>
      <c r="F435" s="26">
        <f t="shared" ref="F435:F457" si="105">D435/E435*G435</f>
        <v>1.8663158984126986</v>
      </c>
      <c r="G435" s="26">
        <v>0.97332700000000005</v>
      </c>
      <c r="H435" s="109" t="s">
        <v>840</v>
      </c>
    </row>
    <row r="436" spans="1:8" ht="16.5" thickBot="1">
      <c r="A436" s="12" t="s">
        <v>15</v>
      </c>
      <c r="B436" s="26">
        <f t="shared" si="104"/>
        <v>27.181000000000001</v>
      </c>
      <c r="C436" s="26">
        <f t="shared" si="104"/>
        <v>10.472</v>
      </c>
      <c r="D436" s="26">
        <f t="shared" si="104"/>
        <v>5.1000000000000004E-2</v>
      </c>
      <c r="E436" s="26">
        <f t="shared" si="104"/>
        <v>0.11700000000000001</v>
      </c>
      <c r="F436" s="26">
        <f t="shared" si="105"/>
        <v>5.2907923076923075E-2</v>
      </c>
      <c r="G436" s="26">
        <v>0.121377</v>
      </c>
      <c r="H436" s="109" t="s">
        <v>841</v>
      </c>
    </row>
    <row r="437" spans="1:8" ht="16.5" thickBot="1">
      <c r="A437" s="12" t="s">
        <v>16</v>
      </c>
      <c r="B437" s="26">
        <f t="shared" si="104"/>
        <v>3.2919319999999996</v>
      </c>
      <c r="C437" s="26">
        <f t="shared" si="104"/>
        <v>1.23837592</v>
      </c>
      <c r="D437" s="26">
        <f t="shared" si="104"/>
        <v>1.3879999999999999</v>
      </c>
      <c r="E437" s="26">
        <f t="shared" si="104"/>
        <v>0.52900000000000003</v>
      </c>
      <c r="F437" s="26">
        <f t="shared" si="105"/>
        <v>9.0815606805292992E-2</v>
      </c>
      <c r="G437" s="26">
        <v>3.4611999999999997E-2</v>
      </c>
      <c r="H437" s="109" t="s">
        <v>844</v>
      </c>
    </row>
    <row r="438" spans="1:8" ht="16.5" thickBot="1">
      <c r="A438" s="12" t="s">
        <v>17</v>
      </c>
      <c r="B438" s="26">
        <f t="shared" si="104"/>
        <v>2.6216520000000001</v>
      </c>
      <c r="C438" s="26">
        <f t="shared" si="104"/>
        <v>0.98184065744999993</v>
      </c>
      <c r="D438" s="26">
        <f t="shared" si="104"/>
        <v>0.82355200000000006</v>
      </c>
      <c r="E438" s="26">
        <f t="shared" si="104"/>
        <v>0.34914555857999996</v>
      </c>
      <c r="F438" s="26">
        <f t="shared" si="105"/>
        <v>0.75292692731695143</v>
      </c>
      <c r="G438" s="26">
        <v>0.31920399999999999</v>
      </c>
      <c r="H438" s="109" t="s">
        <v>845</v>
      </c>
    </row>
    <row r="439" spans="1:8" ht="16.5" thickBot="1">
      <c r="A439" s="12" t="s">
        <v>18</v>
      </c>
      <c r="B439" s="26">
        <f t="shared" si="104"/>
        <v>0</v>
      </c>
      <c r="C439" s="26">
        <f t="shared" si="104"/>
        <v>0</v>
      </c>
      <c r="D439" s="26">
        <f t="shared" si="104"/>
        <v>0</v>
      </c>
      <c r="E439" s="26">
        <f t="shared" si="104"/>
        <v>0</v>
      </c>
      <c r="F439" s="26">
        <v>0</v>
      </c>
      <c r="G439" s="26">
        <v>9.4499999999999998E-4</v>
      </c>
      <c r="H439" s="109" t="s">
        <v>820</v>
      </c>
    </row>
    <row r="440" spans="1:8" ht="16.5" thickBot="1">
      <c r="A440" s="12" t="s">
        <v>19</v>
      </c>
      <c r="B440" s="26">
        <f t="shared" si="104"/>
        <v>0</v>
      </c>
      <c r="C440" s="26">
        <f t="shared" si="104"/>
        <v>0</v>
      </c>
      <c r="D440" s="26">
        <f t="shared" si="104"/>
        <v>0</v>
      </c>
      <c r="E440" s="26">
        <f t="shared" si="104"/>
        <v>0</v>
      </c>
      <c r="F440" s="26">
        <v>0</v>
      </c>
      <c r="G440" s="26">
        <v>3.3140999999999997E-2</v>
      </c>
      <c r="H440" s="109" t="s">
        <v>20</v>
      </c>
    </row>
    <row r="441" spans="1:8" ht="16.5" thickBot="1">
      <c r="A441" s="12" t="s">
        <v>21</v>
      </c>
      <c r="B441" s="26">
        <f t="shared" si="104"/>
        <v>1.486</v>
      </c>
      <c r="C441" s="26">
        <f t="shared" si="104"/>
        <v>0.79</v>
      </c>
      <c r="D441" s="26">
        <f t="shared" si="104"/>
        <v>5.2489999999999997</v>
      </c>
      <c r="E441" s="26">
        <f t="shared" si="104"/>
        <v>2.3940000000000001</v>
      </c>
      <c r="F441" s="26">
        <f t="shared" si="105"/>
        <v>1.3410098717627399</v>
      </c>
      <c r="G441" s="26">
        <v>0.61161699999999997</v>
      </c>
      <c r="H441" s="109" t="s">
        <v>846</v>
      </c>
    </row>
    <row r="442" spans="1:8" ht="16.5" thickBot="1">
      <c r="A442" s="12" t="s">
        <v>22</v>
      </c>
      <c r="B442" s="26">
        <f t="shared" si="104"/>
        <v>0.62073</v>
      </c>
      <c r="C442" s="26">
        <f t="shared" si="104"/>
        <v>0.25855</v>
      </c>
      <c r="D442" s="26">
        <f t="shared" si="104"/>
        <v>0</v>
      </c>
      <c r="E442" s="26">
        <f t="shared" si="104"/>
        <v>0</v>
      </c>
      <c r="F442" s="26">
        <v>0</v>
      </c>
      <c r="G442" s="26">
        <v>0.12497</v>
      </c>
      <c r="H442" s="109" t="s">
        <v>847</v>
      </c>
    </row>
    <row r="443" spans="1:8" ht="16.5" thickBot="1">
      <c r="A443" s="12" t="s">
        <v>23</v>
      </c>
      <c r="B443" s="26">
        <f t="shared" si="104"/>
        <v>9.1639999999999997</v>
      </c>
      <c r="C443" s="26">
        <f t="shared" si="104"/>
        <v>3.887</v>
      </c>
      <c r="D443" s="26">
        <f t="shared" si="104"/>
        <v>0.81100000000000005</v>
      </c>
      <c r="E443" s="26">
        <f t="shared" si="104"/>
        <v>0.314</v>
      </c>
      <c r="F443" s="26">
        <f t="shared" si="105"/>
        <v>0.216627398089172</v>
      </c>
      <c r="G443" s="26">
        <v>8.3873000000000003E-2</v>
      </c>
      <c r="H443" s="109" t="s">
        <v>856</v>
      </c>
    </row>
    <row r="444" spans="1:8" ht="16.5" thickBot="1">
      <c r="A444" s="12" t="s">
        <v>24</v>
      </c>
      <c r="B444" s="26">
        <f t="shared" si="104"/>
        <v>0</v>
      </c>
      <c r="C444" s="26">
        <f t="shared" si="104"/>
        <v>0</v>
      </c>
      <c r="D444" s="26">
        <f t="shared" si="104"/>
        <v>0</v>
      </c>
      <c r="E444" s="26">
        <f t="shared" si="104"/>
        <v>0</v>
      </c>
      <c r="F444" s="26">
        <v>0</v>
      </c>
      <c r="G444" s="26">
        <v>7.4746999999999994E-2</v>
      </c>
      <c r="H444" s="109" t="s">
        <v>818</v>
      </c>
    </row>
    <row r="445" spans="1:8" ht="16.5" thickBot="1">
      <c r="A445" s="12" t="s">
        <v>25</v>
      </c>
      <c r="B445" s="26">
        <f t="shared" si="104"/>
        <v>0</v>
      </c>
      <c r="C445" s="26">
        <f t="shared" si="104"/>
        <v>0</v>
      </c>
      <c r="D445" s="26">
        <f t="shared" si="104"/>
        <v>0</v>
      </c>
      <c r="E445" s="26">
        <f t="shared" si="104"/>
        <v>0</v>
      </c>
      <c r="F445" s="26">
        <v>0</v>
      </c>
      <c r="G445" s="26">
        <v>0.86833000000000005</v>
      </c>
      <c r="H445" s="109" t="s">
        <v>26</v>
      </c>
    </row>
    <row r="446" spans="1:8" ht="16.5" thickBot="1">
      <c r="A446" s="12" t="s">
        <v>27</v>
      </c>
      <c r="B446" s="26">
        <f t="shared" si="104"/>
        <v>0.72681300000000004</v>
      </c>
      <c r="C446" s="26">
        <f t="shared" si="104"/>
        <v>0.22409920000000003</v>
      </c>
      <c r="D446" s="26">
        <f t="shared" si="104"/>
        <v>2.3815010000000001</v>
      </c>
      <c r="E446" s="26">
        <f t="shared" si="104"/>
        <v>1.4911442000000001</v>
      </c>
      <c r="F446" s="26">
        <f t="shared" si="105"/>
        <v>0.2593764371715358</v>
      </c>
      <c r="G446" s="26">
        <v>0.16240499999999999</v>
      </c>
      <c r="H446" s="109" t="s">
        <v>851</v>
      </c>
    </row>
    <row r="447" spans="1:8" ht="16.5" thickBot="1">
      <c r="A447" s="12" t="s">
        <v>28</v>
      </c>
      <c r="B447" s="26">
        <f t="shared" si="104"/>
        <v>7.034152291105122</v>
      </c>
      <c r="C447" s="26">
        <f t="shared" si="104"/>
        <v>2.3980000000000001</v>
      </c>
      <c r="D447" s="26">
        <f t="shared" si="104"/>
        <v>6.9820000000000002</v>
      </c>
      <c r="E447" s="26">
        <f t="shared" si="104"/>
        <v>2.798</v>
      </c>
      <c r="F447" s="26">
        <f t="shared" si="105"/>
        <v>0.16489048534667622</v>
      </c>
      <c r="G447" s="26">
        <v>6.6078999999999999E-2</v>
      </c>
      <c r="H447" s="109" t="s">
        <v>853</v>
      </c>
    </row>
    <row r="448" spans="1:8" ht="16.5" thickBot="1">
      <c r="A448" s="12" t="s">
        <v>29</v>
      </c>
      <c r="B448" s="26">
        <f t="shared" si="104"/>
        <v>0</v>
      </c>
      <c r="C448" s="26">
        <f t="shared" si="104"/>
        <v>0</v>
      </c>
      <c r="D448" s="26">
        <f t="shared" si="104"/>
        <v>0</v>
      </c>
      <c r="E448" s="26">
        <f t="shared" si="104"/>
        <v>0</v>
      </c>
      <c r="F448" s="26">
        <v>0</v>
      </c>
      <c r="G448" s="26">
        <v>0.27477699999999999</v>
      </c>
      <c r="H448" s="109" t="s">
        <v>821</v>
      </c>
    </row>
    <row r="449" spans="1:8" ht="16.5" thickBot="1">
      <c r="A449" s="12" t="s">
        <v>30</v>
      </c>
      <c r="B449" s="26">
        <f t="shared" si="104"/>
        <v>3.5020000000000002</v>
      </c>
      <c r="C449" s="26">
        <f t="shared" si="104"/>
        <v>0.82499999999999996</v>
      </c>
      <c r="D449" s="26">
        <f t="shared" si="104"/>
        <v>9.7510000000000012</v>
      </c>
      <c r="E449" s="26">
        <f t="shared" si="104"/>
        <v>2.95</v>
      </c>
      <c r="F449" s="26">
        <f t="shared" si="105"/>
        <v>1.2752126420338985</v>
      </c>
      <c r="G449" s="26">
        <v>0.38579400000000003</v>
      </c>
      <c r="H449" s="109" t="s">
        <v>848</v>
      </c>
    </row>
    <row r="450" spans="1:8" ht="16.5" thickBot="1">
      <c r="A450" s="12" t="s">
        <v>31</v>
      </c>
      <c r="B450" s="26">
        <f t="shared" si="104"/>
        <v>134.732</v>
      </c>
      <c r="C450" s="26">
        <f t="shared" si="104"/>
        <v>29.808</v>
      </c>
      <c r="D450" s="26">
        <f t="shared" si="104"/>
        <v>207.143</v>
      </c>
      <c r="E450" s="26">
        <f t="shared" si="104"/>
        <v>49.870999999999995</v>
      </c>
      <c r="F450" s="26">
        <f t="shared" si="105"/>
        <v>0.40688848074031009</v>
      </c>
      <c r="G450" s="26">
        <v>9.7961000000000006E-2</v>
      </c>
      <c r="H450" s="109" t="s">
        <v>849</v>
      </c>
    </row>
    <row r="451" spans="1:8" ht="16.5" thickBot="1">
      <c r="A451" s="12" t="s">
        <v>32</v>
      </c>
      <c r="B451" s="26">
        <f t="shared" si="104"/>
        <v>15.08</v>
      </c>
      <c r="C451" s="26">
        <f t="shared" si="104"/>
        <v>2.3580000000000001</v>
      </c>
      <c r="D451" s="26">
        <f t="shared" si="104"/>
        <v>3.2559999999999998</v>
      </c>
      <c r="E451" s="26">
        <f t="shared" si="104"/>
        <v>0.55100000000000005</v>
      </c>
      <c r="F451" s="26">
        <f t="shared" si="105"/>
        <v>0.48557537568058062</v>
      </c>
      <c r="G451" s="26">
        <v>8.2171999999999995E-2</v>
      </c>
      <c r="H451" s="109" t="s">
        <v>854</v>
      </c>
    </row>
    <row r="452" spans="1:8" ht="16.5" thickBot="1">
      <c r="A452" s="12" t="s">
        <v>33</v>
      </c>
      <c r="B452" s="26">
        <f t="shared" si="104"/>
        <v>412.40600000000001</v>
      </c>
      <c r="C452" s="26">
        <f t="shared" si="104"/>
        <v>167.35834756403818</v>
      </c>
      <c r="D452" s="26">
        <f t="shared" si="104"/>
        <v>840.11699999999996</v>
      </c>
      <c r="E452" s="26">
        <f t="shared" si="104"/>
        <v>287.45080837902435</v>
      </c>
      <c r="F452" s="26">
        <v>776.89</v>
      </c>
      <c r="G452" s="26">
        <v>260.58</v>
      </c>
      <c r="H452" s="109" t="s">
        <v>852</v>
      </c>
    </row>
    <row r="453" spans="1:8" ht="16.5" thickBot="1">
      <c r="A453" s="12" t="s">
        <v>34</v>
      </c>
      <c r="B453" s="26">
        <f t="shared" si="104"/>
        <v>46.211999999999996</v>
      </c>
      <c r="C453" s="26">
        <f t="shared" si="104"/>
        <v>15.427000000000001</v>
      </c>
      <c r="D453" s="26">
        <f t="shared" si="104"/>
        <v>43.280999999999999</v>
      </c>
      <c r="E453" s="26">
        <f>E484+E515</f>
        <v>11.705</v>
      </c>
      <c r="F453" s="26">
        <f t="shared" si="105"/>
        <v>61.565882101665949</v>
      </c>
      <c r="G453" s="26">
        <v>16.649999999999999</v>
      </c>
      <c r="H453" s="109" t="s">
        <v>850</v>
      </c>
    </row>
    <row r="454" spans="1:8" ht="16.5" thickBot="1">
      <c r="A454" s="12" t="s">
        <v>35</v>
      </c>
      <c r="B454" s="26">
        <f t="shared" si="104"/>
        <v>0</v>
      </c>
      <c r="C454" s="26">
        <f t="shared" si="104"/>
        <v>0</v>
      </c>
      <c r="D454" s="26">
        <f t="shared" si="104"/>
        <v>0</v>
      </c>
      <c r="E454" s="26">
        <f t="shared" si="104"/>
        <v>0</v>
      </c>
      <c r="F454" s="26">
        <v>0</v>
      </c>
      <c r="G454" s="26">
        <v>4.9544999999999999E-2</v>
      </c>
      <c r="H454" s="109" t="s">
        <v>36</v>
      </c>
    </row>
    <row r="455" spans="1:8" ht="16.5" thickBot="1">
      <c r="A455" s="54" t="s">
        <v>37</v>
      </c>
      <c r="B455" s="28">
        <f t="shared" si="104"/>
        <v>0</v>
      </c>
      <c r="C455" s="26">
        <f t="shared" si="104"/>
        <v>0</v>
      </c>
      <c r="D455" s="28">
        <f t="shared" si="104"/>
        <v>2.1070000000000002</v>
      </c>
      <c r="E455" s="26">
        <f t="shared" si="104"/>
        <v>0.45900000000000002</v>
      </c>
      <c r="F455" s="26">
        <f t="shared" si="105"/>
        <v>0.3770933246187364</v>
      </c>
      <c r="G455" s="26">
        <v>8.2147999999999999E-2</v>
      </c>
      <c r="H455" s="108" t="s">
        <v>38</v>
      </c>
    </row>
    <row r="456" spans="1:8" ht="16.5" thickBot="1">
      <c r="A456" s="75" t="s">
        <v>552</v>
      </c>
      <c r="B456" s="77">
        <f t="shared" ref="B456" si="106">SUM(B434:B455)</f>
        <v>676.45257929110517</v>
      </c>
      <c r="C456" s="79">
        <f t="shared" ref="C456" si="107">SUM(C434:C455)</f>
        <v>242.30921334148817</v>
      </c>
      <c r="D456" s="77">
        <f t="shared" ref="D456:G456" si="108">SUM(D434:D455)</f>
        <v>1127.057053</v>
      </c>
      <c r="E456" s="79">
        <f t="shared" si="108"/>
        <v>363.12709813760432</v>
      </c>
      <c r="F456" s="79">
        <f t="shared" si="108"/>
        <v>848.72552247272142</v>
      </c>
      <c r="G456" s="79">
        <f t="shared" si="108"/>
        <v>284.45602400000001</v>
      </c>
      <c r="H456" s="191" t="s">
        <v>855</v>
      </c>
    </row>
    <row r="457" spans="1:8" ht="16.5" thickBot="1">
      <c r="A457" s="75" t="s">
        <v>545</v>
      </c>
      <c r="B457" s="77">
        <f>B488+B519</f>
        <v>20269.646999999997</v>
      </c>
      <c r="C457" s="79">
        <f>C488+C519</f>
        <v>6501.3629999999994</v>
      </c>
      <c r="D457" s="77">
        <f>D488+D519</f>
        <v>22438.213871061798</v>
      </c>
      <c r="E457" s="79">
        <f>E488+E519</f>
        <v>7510.9040000000005</v>
      </c>
      <c r="F457" s="126">
        <f t="shared" si="105"/>
        <v>214582.00778347865</v>
      </c>
      <c r="G457" s="126">
        <v>71828.572</v>
      </c>
      <c r="H457" s="112" t="s">
        <v>553</v>
      </c>
    </row>
    <row r="459" spans="1:8">
      <c r="A459" s="97" t="s">
        <v>0</v>
      </c>
      <c r="H459" s="102" t="s">
        <v>1</v>
      </c>
    </row>
    <row r="460" spans="1:8">
      <c r="A460" s="97" t="s">
        <v>648</v>
      </c>
      <c r="H460" s="102" t="s">
        <v>117</v>
      </c>
    </row>
    <row r="461" spans="1:8" ht="16.5" customHeight="1" thickBot="1">
      <c r="A461" s="232" t="s">
        <v>43</v>
      </c>
      <c r="B461" s="232"/>
      <c r="C461" s="232"/>
      <c r="E461" s="38"/>
      <c r="G461" s="38" t="s">
        <v>477</v>
      </c>
      <c r="H461" s="38" t="s">
        <v>476</v>
      </c>
    </row>
    <row r="462" spans="1:8" ht="16.5" thickBot="1">
      <c r="A462" s="55" t="s">
        <v>7</v>
      </c>
      <c r="B462" s="238">
        <v>2016</v>
      </c>
      <c r="C462" s="239"/>
      <c r="D462" s="238">
        <v>2017</v>
      </c>
      <c r="E462" s="239"/>
      <c r="F462" s="238">
        <v>2018</v>
      </c>
      <c r="G462" s="239"/>
      <c r="H462" s="56" t="s">
        <v>3</v>
      </c>
    </row>
    <row r="463" spans="1:8">
      <c r="A463" s="57"/>
      <c r="B463" s="54" t="s">
        <v>46</v>
      </c>
      <c r="C463" s="103" t="s">
        <v>47</v>
      </c>
      <c r="D463" s="103" t="s">
        <v>46</v>
      </c>
      <c r="E463" s="22" t="s">
        <v>47</v>
      </c>
      <c r="F463" s="103" t="s">
        <v>46</v>
      </c>
      <c r="G463" s="22" t="s">
        <v>47</v>
      </c>
      <c r="H463" s="58"/>
    </row>
    <row r="464" spans="1:8" ht="16.5" thickBot="1">
      <c r="A464" s="59"/>
      <c r="B464" s="23" t="s">
        <v>48</v>
      </c>
      <c r="C464" s="6" t="s">
        <v>49</v>
      </c>
      <c r="D464" s="107" t="s">
        <v>48</v>
      </c>
      <c r="E464" s="2" t="s">
        <v>49</v>
      </c>
      <c r="F464" s="107" t="s">
        <v>48</v>
      </c>
      <c r="G464" s="2" t="s">
        <v>49</v>
      </c>
      <c r="H464" s="60"/>
    </row>
    <row r="465" spans="1:8" ht="17.25" thickTop="1" thickBot="1">
      <c r="A465" s="12" t="s">
        <v>13</v>
      </c>
      <c r="B465" s="24">
        <v>3.3713000000000002</v>
      </c>
      <c r="C465" s="26">
        <v>2.4180000000000001</v>
      </c>
      <c r="D465" s="24">
        <v>0.69299999999999995</v>
      </c>
      <c r="E465" s="26">
        <v>0.57099999999999995</v>
      </c>
      <c r="F465" s="26">
        <v>1.8360000000000001</v>
      </c>
      <c r="G465" s="26">
        <v>1.073</v>
      </c>
      <c r="H465" s="109" t="s">
        <v>819</v>
      </c>
    </row>
    <row r="466" spans="1:8" ht="16.5" thickBot="1">
      <c r="A466" s="12" t="s">
        <v>14</v>
      </c>
      <c r="B466" s="24">
        <v>9.0229999999999997</v>
      </c>
      <c r="C466" s="26">
        <v>3.8649999999999998</v>
      </c>
      <c r="D466" s="24">
        <v>2.8359999999999999</v>
      </c>
      <c r="E466" s="26">
        <v>1.4219999999999999</v>
      </c>
      <c r="F466" s="26">
        <v>28.928999999999998</v>
      </c>
      <c r="G466" s="26">
        <v>10.885</v>
      </c>
      <c r="H466" s="109" t="s">
        <v>840</v>
      </c>
    </row>
    <row r="467" spans="1:8" ht="16.5" thickBot="1">
      <c r="A467" s="12" t="s">
        <v>15</v>
      </c>
      <c r="B467" s="24">
        <v>27.181000000000001</v>
      </c>
      <c r="C467" s="26">
        <v>10.472</v>
      </c>
      <c r="D467" s="24">
        <v>4.2000000000000003E-2</v>
      </c>
      <c r="E467" s="26">
        <v>9.8000000000000004E-2</v>
      </c>
      <c r="F467" s="26">
        <v>0.35699999999999998</v>
      </c>
      <c r="G467" s="26">
        <v>0.67300000000000004</v>
      </c>
      <c r="H467" s="109" t="s">
        <v>841</v>
      </c>
    </row>
    <row r="468" spans="1:8" ht="16.5" thickBot="1">
      <c r="A468" s="12" t="s">
        <v>16</v>
      </c>
      <c r="B468" s="24">
        <v>3.2919319999999996</v>
      </c>
      <c r="C468" s="26">
        <v>1.23837592</v>
      </c>
      <c r="D468" s="24">
        <v>1.3879999999999999</v>
      </c>
      <c r="E468" s="26">
        <v>0.52900000000000003</v>
      </c>
      <c r="F468" s="26">
        <v>1.81</v>
      </c>
      <c r="G468" s="26">
        <v>0.73</v>
      </c>
      <c r="H468" s="109" t="s">
        <v>844</v>
      </c>
    </row>
    <row r="469" spans="1:8" ht="16.5" thickBot="1">
      <c r="A469" s="12" t="s">
        <v>17</v>
      </c>
      <c r="B469" s="24">
        <v>2.6216520000000001</v>
      </c>
      <c r="C469" s="26">
        <v>0.98184065744999993</v>
      </c>
      <c r="D469" s="24">
        <v>0.82155200000000006</v>
      </c>
      <c r="E469" s="26">
        <v>0.34814555857999996</v>
      </c>
      <c r="F469" s="26">
        <v>0.81499999999999995</v>
      </c>
      <c r="G469" s="26">
        <v>0.32900000000000001</v>
      </c>
      <c r="H469" s="109" t="s">
        <v>845</v>
      </c>
    </row>
    <row r="470" spans="1:8" ht="16.5" thickBot="1">
      <c r="A470" s="12" t="s">
        <v>18</v>
      </c>
      <c r="B470" s="24">
        <v>0</v>
      </c>
      <c r="C470" s="26">
        <v>0</v>
      </c>
      <c r="D470" s="26">
        <v>0</v>
      </c>
      <c r="E470" s="26">
        <v>0</v>
      </c>
      <c r="F470" s="26">
        <v>0</v>
      </c>
      <c r="G470" s="26">
        <v>0</v>
      </c>
      <c r="H470" s="109" t="s">
        <v>820</v>
      </c>
    </row>
    <row r="471" spans="1:8" ht="16.5" thickBot="1">
      <c r="A471" s="12" t="s">
        <v>19</v>
      </c>
      <c r="B471" s="24">
        <v>0</v>
      </c>
      <c r="C471" s="26">
        <v>0</v>
      </c>
      <c r="D471" s="26">
        <v>0</v>
      </c>
      <c r="E471" s="26">
        <v>0</v>
      </c>
      <c r="F471" s="26">
        <v>0</v>
      </c>
      <c r="G471" s="26">
        <v>0</v>
      </c>
      <c r="H471" s="109" t="s">
        <v>20</v>
      </c>
    </row>
    <row r="472" spans="1:8" ht="16.5" thickBot="1">
      <c r="A472" s="12" t="s">
        <v>21</v>
      </c>
      <c r="B472" s="24">
        <v>1.486</v>
      </c>
      <c r="C472" s="26">
        <v>0.79</v>
      </c>
      <c r="D472" s="24">
        <v>0.34499999999999997</v>
      </c>
      <c r="E472" s="26">
        <v>0.21</v>
      </c>
      <c r="F472" s="26">
        <v>0.33800000000000002</v>
      </c>
      <c r="G472" s="26">
        <v>0.20899999999999999</v>
      </c>
      <c r="H472" s="109" t="s">
        <v>846</v>
      </c>
    </row>
    <row r="473" spans="1:8" ht="16.5" thickBot="1">
      <c r="A473" s="12" t="s">
        <v>22</v>
      </c>
      <c r="B473" s="24">
        <v>0.62073</v>
      </c>
      <c r="C473" s="26">
        <v>0.25855</v>
      </c>
      <c r="D473" s="24">
        <v>0</v>
      </c>
      <c r="E473" s="26">
        <v>0</v>
      </c>
      <c r="F473" s="26">
        <v>0</v>
      </c>
      <c r="G473" s="26">
        <v>0</v>
      </c>
      <c r="H473" s="109" t="s">
        <v>847</v>
      </c>
    </row>
    <row r="474" spans="1:8" ht="16.5" thickBot="1">
      <c r="A474" s="12" t="s">
        <v>23</v>
      </c>
      <c r="B474" s="24">
        <v>9.1639999999999997</v>
      </c>
      <c r="C474" s="26">
        <v>3.887</v>
      </c>
      <c r="D474" s="24">
        <v>0.79900000000000004</v>
      </c>
      <c r="E474" s="26">
        <v>0.30099999999999999</v>
      </c>
      <c r="F474" s="26">
        <v>6.6449999999999996</v>
      </c>
      <c r="G474" s="26">
        <v>2.0099999999999998</v>
      </c>
      <c r="H474" s="109" t="s">
        <v>856</v>
      </c>
    </row>
    <row r="475" spans="1:8" ht="16.5" thickBot="1">
      <c r="A475" s="12" t="s">
        <v>24</v>
      </c>
      <c r="B475" s="24">
        <v>0</v>
      </c>
      <c r="C475" s="26">
        <v>0</v>
      </c>
      <c r="D475" s="24">
        <v>0</v>
      </c>
      <c r="E475" s="26">
        <v>0</v>
      </c>
      <c r="F475" s="26">
        <v>2.8000000000000001E-2</v>
      </c>
      <c r="G475" s="26">
        <v>1.2999999999999999E-2</v>
      </c>
      <c r="H475" s="109" t="s">
        <v>818</v>
      </c>
    </row>
    <row r="476" spans="1:8" ht="16.5" thickBot="1">
      <c r="A476" s="12" t="s">
        <v>25</v>
      </c>
      <c r="B476" s="24">
        <v>0</v>
      </c>
      <c r="C476" s="26">
        <v>0</v>
      </c>
      <c r="D476" s="26">
        <v>0</v>
      </c>
      <c r="E476" s="26">
        <v>0</v>
      </c>
      <c r="F476" s="26">
        <v>0</v>
      </c>
      <c r="G476" s="26">
        <v>0</v>
      </c>
      <c r="H476" s="109" t="s">
        <v>26</v>
      </c>
    </row>
    <row r="477" spans="1:8" ht="16.5" thickBot="1">
      <c r="A477" s="12" t="s">
        <v>27</v>
      </c>
      <c r="B477" s="24">
        <v>0.61681600000000003</v>
      </c>
      <c r="C477" s="26">
        <v>0.19823960000000002</v>
      </c>
      <c r="D477" s="24">
        <v>2.1178949999999999</v>
      </c>
      <c r="E477" s="26">
        <v>1.2427064000000001</v>
      </c>
      <c r="F477" s="26">
        <v>4.1137240000000004</v>
      </c>
      <c r="G477" s="26">
        <v>1.7751903714285717</v>
      </c>
      <c r="H477" s="109" t="s">
        <v>851</v>
      </c>
    </row>
    <row r="478" spans="1:8" ht="16.5" thickBot="1">
      <c r="A478" s="12" t="s">
        <v>28</v>
      </c>
      <c r="B478" s="24">
        <v>7.0330000000000004</v>
      </c>
      <c r="C478" s="26">
        <v>2.395</v>
      </c>
      <c r="D478" s="24">
        <v>6.9809999999999999</v>
      </c>
      <c r="E478" s="26">
        <v>2.7909999999999999</v>
      </c>
      <c r="F478" s="26">
        <v>0</v>
      </c>
      <c r="G478" s="26">
        <v>2.5649999999999999</v>
      </c>
      <c r="H478" s="109" t="s">
        <v>853</v>
      </c>
    </row>
    <row r="479" spans="1:8" ht="16.5" thickBot="1">
      <c r="A479" s="12" t="s">
        <v>29</v>
      </c>
      <c r="B479" s="24">
        <v>0</v>
      </c>
      <c r="C479" s="26">
        <v>0</v>
      </c>
      <c r="D479" s="24">
        <v>0</v>
      </c>
      <c r="E479" s="26">
        <v>0</v>
      </c>
      <c r="F479" s="26">
        <v>0</v>
      </c>
      <c r="G479" s="26">
        <v>0.18</v>
      </c>
      <c r="H479" s="109" t="s">
        <v>821</v>
      </c>
    </row>
    <row r="480" spans="1:8" ht="16.5" thickBot="1">
      <c r="A480" s="12" t="s">
        <v>30</v>
      </c>
      <c r="B480" s="24">
        <v>3.5020000000000002</v>
      </c>
      <c r="C480" s="26">
        <v>0.82499999999999996</v>
      </c>
      <c r="D480" s="24">
        <v>9.7490000000000006</v>
      </c>
      <c r="E480" s="26">
        <v>2.9430000000000001</v>
      </c>
      <c r="F480" s="26">
        <v>2.8420000000000001</v>
      </c>
      <c r="G480" s="26">
        <v>0.99</v>
      </c>
      <c r="H480" s="109" t="s">
        <v>848</v>
      </c>
    </row>
    <row r="481" spans="1:8" ht="16.5" thickBot="1">
      <c r="A481" s="12" t="s">
        <v>31</v>
      </c>
      <c r="B481" s="24">
        <v>134.67500000000001</v>
      </c>
      <c r="C481" s="26">
        <v>29.667999999999999</v>
      </c>
      <c r="D481" s="24">
        <v>206.958</v>
      </c>
      <c r="E481" s="26">
        <v>49.585999999999999</v>
      </c>
      <c r="F481" s="26">
        <v>72.087000000000003</v>
      </c>
      <c r="G481" s="26">
        <v>15.343</v>
      </c>
      <c r="H481" s="109" t="s">
        <v>849</v>
      </c>
    </row>
    <row r="482" spans="1:8" ht="16.5" thickBot="1">
      <c r="A482" s="12" t="s">
        <v>32</v>
      </c>
      <c r="B482" s="24">
        <v>15.08</v>
      </c>
      <c r="C482" s="26">
        <v>2.3580000000000001</v>
      </c>
      <c r="D482" s="24">
        <v>3.2559999999999998</v>
      </c>
      <c r="E482" s="26">
        <v>0.55100000000000005</v>
      </c>
      <c r="F482" s="26">
        <v>8.5000000000000006E-2</v>
      </c>
      <c r="G482" s="26">
        <v>4.2999999999999997E-2</v>
      </c>
      <c r="H482" s="109" t="s">
        <v>854</v>
      </c>
    </row>
    <row r="483" spans="1:8" ht="16.5" thickBot="1">
      <c r="A483" s="12" t="s">
        <v>33</v>
      </c>
      <c r="B483" s="24">
        <v>412.40600000000001</v>
      </c>
      <c r="C483" s="26">
        <v>148.18834756403817</v>
      </c>
      <c r="D483" s="24">
        <v>809.39</v>
      </c>
      <c r="E483" s="26">
        <v>272.10628426824127</v>
      </c>
      <c r="F483" s="26">
        <v>724.971</v>
      </c>
      <c r="G483" s="26">
        <v>234.41</v>
      </c>
      <c r="H483" s="109" t="s">
        <v>852</v>
      </c>
    </row>
    <row r="484" spans="1:8" ht="16.5" thickBot="1">
      <c r="A484" s="12" t="s">
        <v>34</v>
      </c>
      <c r="B484" s="24">
        <v>46.211999999999996</v>
      </c>
      <c r="C484" s="26">
        <v>15.427000000000001</v>
      </c>
      <c r="D484" s="24">
        <v>43.189</v>
      </c>
      <c r="E484" s="26">
        <v>11.648</v>
      </c>
      <c r="F484" s="26">
        <v>49.965000000000003</v>
      </c>
      <c r="G484" s="26">
        <v>11.393000000000001</v>
      </c>
      <c r="H484" s="109" t="s">
        <v>850</v>
      </c>
    </row>
    <row r="485" spans="1:8" ht="16.5" thickBot="1">
      <c r="A485" s="12" t="s">
        <v>35</v>
      </c>
      <c r="B485" s="24">
        <v>0</v>
      </c>
      <c r="C485" s="26">
        <v>0</v>
      </c>
      <c r="D485" s="26">
        <v>0</v>
      </c>
      <c r="E485" s="26">
        <v>0</v>
      </c>
      <c r="F485" s="26">
        <v>0</v>
      </c>
      <c r="G485" s="26">
        <v>0</v>
      </c>
      <c r="H485" s="109" t="s">
        <v>36</v>
      </c>
    </row>
    <row r="486" spans="1:8" ht="16.5" thickBot="1">
      <c r="A486" s="54" t="s">
        <v>37</v>
      </c>
      <c r="B486" s="27">
        <v>0</v>
      </c>
      <c r="C486" s="28">
        <v>0</v>
      </c>
      <c r="D486" s="27">
        <v>2.1070000000000002</v>
      </c>
      <c r="E486" s="28">
        <v>0.45900000000000002</v>
      </c>
      <c r="F486" s="26">
        <v>0.55900000000000005</v>
      </c>
      <c r="G486" s="26">
        <v>0.13400000000000001</v>
      </c>
      <c r="H486" s="108" t="s">
        <v>38</v>
      </c>
    </row>
    <row r="487" spans="1:8" ht="16.5" thickBot="1">
      <c r="A487" s="75" t="s">
        <v>552</v>
      </c>
      <c r="B487" s="77">
        <f>SUM(B465:B486)</f>
        <v>676.28443000000004</v>
      </c>
      <c r="C487" s="77">
        <f>SUM(C465:C486)</f>
        <v>222.97035374148814</v>
      </c>
      <c r="D487" s="77">
        <f>SUM(D465:D486)</f>
        <v>1090.6724470000001</v>
      </c>
      <c r="E487" s="77">
        <f>SUM(E465:E486)</f>
        <v>344.80613622682131</v>
      </c>
      <c r="F487" s="77">
        <f t="shared" ref="F487:G487" si="109">SUM(F465:F486)</f>
        <v>895.38072399999999</v>
      </c>
      <c r="G487" s="77">
        <f t="shared" si="109"/>
        <v>282.75519037142863</v>
      </c>
      <c r="H487" s="105" t="s">
        <v>855</v>
      </c>
    </row>
    <row r="488" spans="1:8" ht="16.5" thickBot="1">
      <c r="A488" s="75" t="s">
        <v>545</v>
      </c>
      <c r="B488" s="77">
        <v>12585.407999999999</v>
      </c>
      <c r="C488" s="77">
        <v>4021.4229999999998</v>
      </c>
      <c r="D488" s="77">
        <v>12628.119000000001</v>
      </c>
      <c r="E488" s="77">
        <v>4344.8850000000002</v>
      </c>
      <c r="F488" s="126">
        <f>D488/E488*G488</f>
        <v>12687.328861772636</v>
      </c>
      <c r="G488" s="126">
        <v>4365.2569999999996</v>
      </c>
      <c r="H488" s="112" t="s">
        <v>553</v>
      </c>
    </row>
    <row r="490" spans="1:8">
      <c r="A490" s="97" t="s">
        <v>40</v>
      </c>
      <c r="H490" s="102" t="s">
        <v>42</v>
      </c>
    </row>
    <row r="491" spans="1:8" ht="15.75" customHeight="1">
      <c r="A491" s="67" t="s">
        <v>649</v>
      </c>
      <c r="G491" s="160" t="s">
        <v>828</v>
      </c>
      <c r="H491" s="102" t="s">
        <v>118</v>
      </c>
    </row>
    <row r="492" spans="1:8" ht="16.5" customHeight="1" thickBot="1">
      <c r="A492" s="232" t="s">
        <v>43</v>
      </c>
      <c r="B492" s="232"/>
      <c r="C492" s="232"/>
      <c r="E492" s="38"/>
      <c r="G492" s="38" t="s">
        <v>477</v>
      </c>
      <c r="H492" s="38" t="s">
        <v>476</v>
      </c>
    </row>
    <row r="493" spans="1:8" ht="16.5" thickBot="1">
      <c r="A493" s="55" t="s">
        <v>7</v>
      </c>
      <c r="B493" s="238">
        <v>2016</v>
      </c>
      <c r="C493" s="239"/>
      <c r="D493" s="238">
        <v>2017</v>
      </c>
      <c r="E493" s="239"/>
      <c r="F493" s="238">
        <v>2018</v>
      </c>
      <c r="G493" s="239"/>
      <c r="H493" s="56" t="s">
        <v>3</v>
      </c>
    </row>
    <row r="494" spans="1:8">
      <c r="A494" s="57"/>
      <c r="B494" s="54" t="s">
        <v>46</v>
      </c>
      <c r="C494" s="103" t="s">
        <v>47</v>
      </c>
      <c r="D494" s="103" t="s">
        <v>46</v>
      </c>
      <c r="E494" s="22" t="s">
        <v>47</v>
      </c>
      <c r="F494" s="103" t="s">
        <v>46</v>
      </c>
      <c r="G494" s="22" t="s">
        <v>47</v>
      </c>
      <c r="H494" s="58"/>
    </row>
    <row r="495" spans="1:8" ht="16.5" thickBot="1">
      <c r="A495" s="59"/>
      <c r="B495" s="11" t="s">
        <v>48</v>
      </c>
      <c r="C495" s="106" t="s">
        <v>49</v>
      </c>
      <c r="D495" s="106" t="s">
        <v>48</v>
      </c>
      <c r="E495" s="108" t="s">
        <v>49</v>
      </c>
      <c r="F495" s="107" t="s">
        <v>48</v>
      </c>
      <c r="G495" s="2" t="s">
        <v>49</v>
      </c>
      <c r="H495" s="60"/>
    </row>
    <row r="496" spans="1:8" ht="17.25" thickTop="1" thickBot="1">
      <c r="A496" s="12" t="s">
        <v>13</v>
      </c>
      <c r="B496" s="30">
        <v>0</v>
      </c>
      <c r="C496" s="31">
        <v>0</v>
      </c>
      <c r="D496" s="30">
        <v>3.0000000000000001E-3</v>
      </c>
      <c r="E496" s="31">
        <v>2E-3</v>
      </c>
      <c r="F496" s="26">
        <v>0.20699999999999999</v>
      </c>
      <c r="G496" s="26">
        <v>5.8000000000000003E-2</v>
      </c>
      <c r="H496" s="109" t="s">
        <v>819</v>
      </c>
    </row>
    <row r="497" spans="1:8" ht="16.5" thickBot="1">
      <c r="A497" s="12" t="s">
        <v>14</v>
      </c>
      <c r="B497" s="24">
        <v>0</v>
      </c>
      <c r="C497" s="26">
        <v>0</v>
      </c>
      <c r="D497" s="24">
        <v>0.184</v>
      </c>
      <c r="E497" s="26">
        <v>0.153</v>
      </c>
      <c r="F497" s="26">
        <v>0.42499999999999999</v>
      </c>
      <c r="G497" s="26">
        <v>2.456</v>
      </c>
      <c r="H497" s="109" t="s">
        <v>840</v>
      </c>
    </row>
    <row r="498" spans="1:8" ht="16.5" thickBot="1">
      <c r="A498" s="12" t="s">
        <v>15</v>
      </c>
      <c r="B498" s="24">
        <v>0</v>
      </c>
      <c r="C498" s="26">
        <v>0</v>
      </c>
      <c r="D498" s="24">
        <v>8.9999999999999993E-3</v>
      </c>
      <c r="E498" s="26">
        <v>1.9E-2</v>
      </c>
      <c r="F498" s="26">
        <v>4.0000000000000001E-3</v>
      </c>
      <c r="G498" s="26">
        <v>6.0999999999999999E-2</v>
      </c>
      <c r="H498" s="109" t="s">
        <v>841</v>
      </c>
    </row>
    <row r="499" spans="1:8" ht="16.5" thickBot="1">
      <c r="A499" s="12" t="s">
        <v>16</v>
      </c>
      <c r="B499" s="24">
        <v>0</v>
      </c>
      <c r="C499" s="26">
        <v>0</v>
      </c>
      <c r="D499" s="26">
        <v>0</v>
      </c>
      <c r="E499" s="26">
        <v>0</v>
      </c>
      <c r="F499" s="26">
        <v>0</v>
      </c>
      <c r="G499" s="26">
        <v>6.0000000000000001E-3</v>
      </c>
      <c r="H499" s="109" t="s">
        <v>844</v>
      </c>
    </row>
    <row r="500" spans="1:8" ht="16.5" thickBot="1">
      <c r="A500" s="12" t="s">
        <v>17</v>
      </c>
      <c r="B500" s="24">
        <v>0</v>
      </c>
      <c r="C500" s="26">
        <v>0</v>
      </c>
      <c r="D500" s="24">
        <v>2E-3</v>
      </c>
      <c r="E500" s="26">
        <v>1E-3</v>
      </c>
      <c r="F500" s="26">
        <v>3.0000000000000001E-3</v>
      </c>
      <c r="G500" s="26">
        <v>0</v>
      </c>
      <c r="H500" s="109" t="s">
        <v>845</v>
      </c>
    </row>
    <row r="501" spans="1:8" ht="16.5" thickBot="1">
      <c r="A501" s="12" t="s">
        <v>18</v>
      </c>
      <c r="B501" s="24">
        <v>0</v>
      </c>
      <c r="C501" s="26">
        <v>0</v>
      </c>
      <c r="D501" s="26">
        <v>0</v>
      </c>
      <c r="E501" s="26">
        <v>0</v>
      </c>
      <c r="F501" s="26">
        <v>0</v>
      </c>
      <c r="G501" s="26">
        <v>0</v>
      </c>
      <c r="H501" s="109" t="s">
        <v>820</v>
      </c>
    </row>
    <row r="502" spans="1:8" ht="16.5" thickBot="1">
      <c r="A502" s="12" t="s">
        <v>19</v>
      </c>
      <c r="B502" s="24">
        <v>0</v>
      </c>
      <c r="C502" s="26">
        <v>0</v>
      </c>
      <c r="D502" s="26">
        <v>0</v>
      </c>
      <c r="E502" s="26">
        <v>0</v>
      </c>
      <c r="F502" s="26">
        <v>0</v>
      </c>
      <c r="G502" s="26">
        <v>3.2000000000000001E-2</v>
      </c>
      <c r="H502" s="109" t="s">
        <v>20</v>
      </c>
    </row>
    <row r="503" spans="1:8" ht="16.5" thickBot="1">
      <c r="A503" s="12" t="s">
        <v>21</v>
      </c>
      <c r="B503" s="24">
        <v>0</v>
      </c>
      <c r="C503" s="26">
        <v>0</v>
      </c>
      <c r="D503" s="24">
        <v>4.9039999999999999</v>
      </c>
      <c r="E503" s="26">
        <v>2.1840000000000002</v>
      </c>
      <c r="F503" s="26">
        <v>0.05</v>
      </c>
      <c r="G503" s="26">
        <v>0</v>
      </c>
      <c r="H503" s="109" t="s">
        <v>846</v>
      </c>
    </row>
    <row r="504" spans="1:8" ht="16.5" thickBot="1">
      <c r="A504" s="12" t="s">
        <v>22</v>
      </c>
      <c r="B504" s="24">
        <v>0</v>
      </c>
      <c r="C504" s="26">
        <v>0</v>
      </c>
      <c r="D504" s="26">
        <v>0</v>
      </c>
      <c r="E504" s="26">
        <v>0</v>
      </c>
      <c r="F504" s="26">
        <v>0</v>
      </c>
      <c r="G504" s="26">
        <v>7.0000000000000001E-3</v>
      </c>
      <c r="H504" s="109" t="s">
        <v>847</v>
      </c>
    </row>
    <row r="505" spans="1:8" ht="16.5" thickBot="1">
      <c r="A505" s="12" t="s">
        <v>23</v>
      </c>
      <c r="B505" s="24">
        <v>0</v>
      </c>
      <c r="C505" s="26">
        <v>0</v>
      </c>
      <c r="D505" s="24">
        <v>1.2E-2</v>
      </c>
      <c r="E505" s="26">
        <v>1.2999999999999999E-2</v>
      </c>
      <c r="F505" s="26">
        <v>1E-3</v>
      </c>
      <c r="G505" s="26">
        <v>0</v>
      </c>
      <c r="H505" s="109" t="s">
        <v>856</v>
      </c>
    </row>
    <row r="506" spans="1:8" ht="16.5" thickBot="1">
      <c r="A506" s="12" t="s">
        <v>24</v>
      </c>
      <c r="B506" s="24">
        <v>0</v>
      </c>
      <c r="C506" s="26">
        <v>0</v>
      </c>
      <c r="D506" s="26">
        <v>0</v>
      </c>
      <c r="E506" s="26">
        <v>0</v>
      </c>
      <c r="F506" s="26">
        <v>0</v>
      </c>
      <c r="G506" s="26">
        <v>0.03</v>
      </c>
      <c r="H506" s="109" t="s">
        <v>818</v>
      </c>
    </row>
    <row r="507" spans="1:8" ht="16.5" thickBot="1">
      <c r="A507" s="12" t="s">
        <v>25</v>
      </c>
      <c r="B507" s="24">
        <v>0</v>
      </c>
      <c r="C507" s="26">
        <v>0</v>
      </c>
      <c r="D507" s="26">
        <v>0</v>
      </c>
      <c r="E507" s="26">
        <v>0</v>
      </c>
      <c r="F507" s="26">
        <v>0</v>
      </c>
      <c r="G507" s="26">
        <v>0</v>
      </c>
      <c r="H507" s="109" t="s">
        <v>26</v>
      </c>
    </row>
    <row r="508" spans="1:8" ht="16.5" thickBot="1">
      <c r="A508" s="12" t="s">
        <v>27</v>
      </c>
      <c r="B508" s="24">
        <v>0.109997</v>
      </c>
      <c r="C508" s="26">
        <v>2.5859600000000003E-2</v>
      </c>
      <c r="D508" s="24">
        <v>0.26360600000000001</v>
      </c>
      <c r="E508" s="26">
        <v>0.24843779999999999</v>
      </c>
      <c r="F508" s="26">
        <v>0.151</v>
      </c>
      <c r="G508" s="26">
        <v>2.3130000000000002</v>
      </c>
      <c r="H508" s="109" t="s">
        <v>851</v>
      </c>
    </row>
    <row r="509" spans="1:8" ht="16.5" thickBot="1">
      <c r="A509" s="12" t="s">
        <v>28</v>
      </c>
      <c r="B509" s="24">
        <v>1.1522911051212938E-3</v>
      </c>
      <c r="C509" s="26">
        <v>3.0000000000000001E-3</v>
      </c>
      <c r="D509" s="24">
        <v>1E-3</v>
      </c>
      <c r="E509" s="26">
        <v>7.0000000000000001E-3</v>
      </c>
      <c r="F509" s="26">
        <v>0</v>
      </c>
      <c r="G509" s="26">
        <v>1.772</v>
      </c>
      <c r="H509" s="109" t="s">
        <v>853</v>
      </c>
    </row>
    <row r="510" spans="1:8" ht="16.5" thickBot="1">
      <c r="A510" s="12" t="s">
        <v>29</v>
      </c>
      <c r="B510" s="24">
        <v>0</v>
      </c>
      <c r="C510" s="26">
        <v>0</v>
      </c>
      <c r="D510" s="24">
        <v>0</v>
      </c>
      <c r="E510" s="26">
        <v>0</v>
      </c>
      <c r="F510" s="26">
        <v>0</v>
      </c>
      <c r="G510" s="26">
        <v>5.8999999999999997E-2</v>
      </c>
      <c r="H510" s="109" t="s">
        <v>821</v>
      </c>
    </row>
    <row r="511" spans="1:8" ht="16.5" thickBot="1">
      <c r="A511" s="12" t="s">
        <v>30</v>
      </c>
      <c r="B511" s="24">
        <v>0</v>
      </c>
      <c r="C511" s="26">
        <v>0</v>
      </c>
      <c r="D511" s="24">
        <v>2E-3</v>
      </c>
      <c r="E511" s="26">
        <v>7.0000000000000001E-3</v>
      </c>
      <c r="F511" s="26">
        <v>8.9999999999999993E-3</v>
      </c>
      <c r="G511" s="26">
        <v>0</v>
      </c>
      <c r="H511" s="109" t="s">
        <v>848</v>
      </c>
    </row>
    <row r="512" spans="1:8" ht="16.5" thickBot="1">
      <c r="A512" s="12" t="s">
        <v>31</v>
      </c>
      <c r="B512" s="24">
        <v>5.7000000000000002E-2</v>
      </c>
      <c r="C512" s="26">
        <v>0.14000000000000001</v>
      </c>
      <c r="D512" s="24">
        <v>0.185</v>
      </c>
      <c r="E512" s="26">
        <v>0.28499999999999998</v>
      </c>
      <c r="F512" s="26">
        <v>0</v>
      </c>
      <c r="G512" s="26">
        <v>0.158</v>
      </c>
      <c r="H512" s="109" t="s">
        <v>849</v>
      </c>
    </row>
    <row r="513" spans="1:8" ht="16.5" thickBot="1">
      <c r="A513" s="12" t="s">
        <v>32</v>
      </c>
      <c r="B513" s="24">
        <v>0</v>
      </c>
      <c r="C513" s="26">
        <v>0</v>
      </c>
      <c r="D513" s="26">
        <v>0</v>
      </c>
      <c r="E513" s="26">
        <v>0</v>
      </c>
      <c r="F513" s="26">
        <v>0</v>
      </c>
      <c r="G513" s="26">
        <v>2.5999999999999999E-2</v>
      </c>
      <c r="H513" s="109" t="s">
        <v>854</v>
      </c>
    </row>
    <row r="514" spans="1:8" ht="16.5" thickBot="1">
      <c r="A514" s="12" t="s">
        <v>33</v>
      </c>
      <c r="B514" s="24"/>
      <c r="C514" s="26">
        <v>19.170000000000002</v>
      </c>
      <c r="D514" s="24">
        <v>30.727</v>
      </c>
      <c r="E514" s="26">
        <v>15.344524110783073</v>
      </c>
      <c r="F514" s="26">
        <v>52.293999999999997</v>
      </c>
      <c r="G514" s="26">
        <v>26.17</v>
      </c>
      <c r="H514" s="109" t="s">
        <v>852</v>
      </c>
    </row>
    <row r="515" spans="1:8" ht="16.5" thickBot="1">
      <c r="A515" s="12" t="s">
        <v>34</v>
      </c>
      <c r="B515" s="24">
        <v>0</v>
      </c>
      <c r="C515" s="26">
        <v>0</v>
      </c>
      <c r="D515" s="24">
        <v>9.1999999999999998E-2</v>
      </c>
      <c r="E515" s="26">
        <v>5.7000000000000002E-2</v>
      </c>
      <c r="F515" s="26">
        <v>3.2000000000000001E-2</v>
      </c>
      <c r="G515" s="26">
        <v>2E-3</v>
      </c>
      <c r="H515" s="109" t="s">
        <v>850</v>
      </c>
    </row>
    <row r="516" spans="1:8" ht="16.5" thickBot="1">
      <c r="A516" s="12" t="s">
        <v>35</v>
      </c>
      <c r="B516" s="24">
        <v>0</v>
      </c>
      <c r="C516" s="26">
        <v>0</v>
      </c>
      <c r="D516" s="26">
        <v>0</v>
      </c>
      <c r="E516" s="26">
        <v>0</v>
      </c>
      <c r="F516" s="26">
        <v>0</v>
      </c>
      <c r="G516" s="26">
        <v>0</v>
      </c>
      <c r="H516" s="109" t="s">
        <v>36</v>
      </c>
    </row>
    <row r="517" spans="1:8" ht="16.5" thickBot="1">
      <c r="A517" s="54" t="s">
        <v>37</v>
      </c>
      <c r="B517" s="24">
        <v>0</v>
      </c>
      <c r="C517" s="26">
        <v>0</v>
      </c>
      <c r="D517" s="26">
        <v>0</v>
      </c>
      <c r="E517" s="26">
        <v>0</v>
      </c>
      <c r="F517" s="26">
        <v>3.0000000000000001E-3</v>
      </c>
      <c r="G517" s="26">
        <v>0.98599999999999999</v>
      </c>
      <c r="H517" s="108" t="s">
        <v>38</v>
      </c>
    </row>
    <row r="518" spans="1:8" ht="16.5" thickBot="1">
      <c r="A518" s="75" t="s">
        <v>552</v>
      </c>
      <c r="B518" s="77">
        <f>SUM(B496:B517)</f>
        <v>0.16814929110512131</v>
      </c>
      <c r="C518" s="77">
        <f>SUM(C496:C517)</f>
        <v>19.338859600000003</v>
      </c>
      <c r="D518" s="77">
        <f>SUM(D496:D517)</f>
        <v>36.384605999999998</v>
      </c>
      <c r="E518" s="77">
        <f>SUM(E496:E517)</f>
        <v>18.320961910783073</v>
      </c>
      <c r="F518" s="126">
        <v>53.182000000000002</v>
      </c>
      <c r="G518" s="126">
        <f>SUM(G496:G517)</f>
        <v>34.136000000000003</v>
      </c>
      <c r="H518" s="105" t="s">
        <v>855</v>
      </c>
    </row>
    <row r="519" spans="1:8" ht="16.5" thickBot="1">
      <c r="A519" s="75" t="s">
        <v>545</v>
      </c>
      <c r="B519" s="77">
        <v>7684.2389999999996</v>
      </c>
      <c r="C519" s="77">
        <v>2479.94</v>
      </c>
      <c r="D519" s="77">
        <v>9810.0948710617977</v>
      </c>
      <c r="E519" s="77">
        <v>3166.0189999999998</v>
      </c>
      <c r="F519" s="126">
        <f>D519/E519*G519</f>
        <v>8747.1669355308986</v>
      </c>
      <c r="G519" s="126">
        <f>AVERAGE(E519,C519)</f>
        <v>2822.9794999999999</v>
      </c>
      <c r="H519" s="112" t="s">
        <v>553</v>
      </c>
    </row>
    <row r="520" spans="1:8">
      <c r="A520" s="86"/>
      <c r="B520" s="87"/>
      <c r="C520" s="87"/>
      <c r="D520" s="87"/>
      <c r="E520" s="87"/>
      <c r="G520" s="211"/>
    </row>
    <row r="521" spans="1:8">
      <c r="A521" s="97" t="s">
        <v>102</v>
      </c>
      <c r="E521" s="102"/>
      <c r="G521" s="211"/>
      <c r="H521" s="4" t="s">
        <v>103</v>
      </c>
    </row>
    <row r="522" spans="1:8" ht="17.25" customHeight="1">
      <c r="A522" s="74" t="s">
        <v>650</v>
      </c>
      <c r="E522" s="102"/>
      <c r="G522" s="102"/>
      <c r="H522" s="102" t="s">
        <v>119</v>
      </c>
    </row>
    <row r="523" spans="1:8" ht="29.25" customHeight="1" thickBot="1">
      <c r="A523" s="232" t="s">
        <v>43</v>
      </c>
      <c r="B523" s="232"/>
      <c r="C523" s="232"/>
      <c r="E523" s="38"/>
      <c r="G523" s="38" t="s">
        <v>477</v>
      </c>
      <c r="H523" s="38" t="s">
        <v>476</v>
      </c>
    </row>
    <row r="524" spans="1:8" ht="16.5" thickBot="1">
      <c r="A524" s="55" t="s">
        <v>7</v>
      </c>
      <c r="B524" s="238">
        <v>2016</v>
      </c>
      <c r="C524" s="239"/>
      <c r="D524" s="238">
        <v>2017</v>
      </c>
      <c r="E524" s="239"/>
      <c r="F524" s="240">
        <v>2018</v>
      </c>
      <c r="G524" s="241"/>
      <c r="H524" s="176" t="s">
        <v>3</v>
      </c>
    </row>
    <row r="525" spans="1:8">
      <c r="A525" s="57"/>
      <c r="B525" s="54" t="s">
        <v>46</v>
      </c>
      <c r="C525" s="103" t="s">
        <v>47</v>
      </c>
      <c r="D525" s="103" t="s">
        <v>46</v>
      </c>
      <c r="E525" s="22" t="s">
        <v>47</v>
      </c>
      <c r="F525" s="177" t="s">
        <v>46</v>
      </c>
      <c r="G525" s="178" t="s">
        <v>47</v>
      </c>
      <c r="H525" s="179"/>
    </row>
    <row r="526" spans="1:8" ht="16.5" thickBot="1">
      <c r="A526" s="59"/>
      <c r="B526" s="23" t="s">
        <v>48</v>
      </c>
      <c r="C526" s="6" t="s">
        <v>49</v>
      </c>
      <c r="D526" s="107" t="s">
        <v>48</v>
      </c>
      <c r="E526" s="2" t="s">
        <v>49</v>
      </c>
      <c r="F526" s="180" t="s">
        <v>48</v>
      </c>
      <c r="G526" s="181" t="s">
        <v>49</v>
      </c>
      <c r="H526" s="182"/>
    </row>
    <row r="527" spans="1:8" ht="17.25" thickTop="1" thickBot="1">
      <c r="A527" s="12" t="s">
        <v>13</v>
      </c>
      <c r="B527" s="24">
        <f t="shared" ref="B527:B548" si="110">(B558*0.92)+B589+B620+B652+B683+B714</f>
        <v>24.924999999999997</v>
      </c>
      <c r="C527" s="26">
        <f t="shared" ref="C527:C548" si="111">C558+C589+C620+C652+C683+C714</f>
        <v>35.271000000000001</v>
      </c>
      <c r="D527" s="24">
        <f t="shared" ref="D527:D548" si="112">(D558*0.92)+D589+D620+D652+D683+D714</f>
        <v>21.448799999999999</v>
      </c>
      <c r="E527" s="26">
        <f t="shared" ref="E527:F548" si="113">E558+E589+E620+E652+E683+E714</f>
        <v>31.774999999999999</v>
      </c>
      <c r="F527" s="164">
        <f>F558+F589+F620+F652+F683+F714</f>
        <v>14.313999999999998</v>
      </c>
      <c r="G527" s="164">
        <f>G558+G589+G620+G652+G683+G714</f>
        <v>22.519000000000002</v>
      </c>
      <c r="H527" s="183" t="s">
        <v>819</v>
      </c>
    </row>
    <row r="528" spans="1:8" ht="16.5" thickBot="1">
      <c r="A528" s="12" t="s">
        <v>14</v>
      </c>
      <c r="B528" s="24">
        <f t="shared" si="110"/>
        <v>1406.8049999999998</v>
      </c>
      <c r="C528" s="26">
        <f t="shared" si="111"/>
        <v>750.15200000000004</v>
      </c>
      <c r="D528" s="24">
        <f t="shared" si="112"/>
        <v>1920.9407600000002</v>
      </c>
      <c r="E528" s="26">
        <f t="shared" si="113"/>
        <v>1037.278</v>
      </c>
      <c r="F528" s="164">
        <f t="shared" si="113"/>
        <v>915.274</v>
      </c>
      <c r="G528" s="164">
        <f>G559+G590+G621+G653+G684+G715</f>
        <v>500.43299999999994</v>
      </c>
      <c r="H528" s="183" t="s">
        <v>840</v>
      </c>
    </row>
    <row r="529" spans="1:8" ht="16.5" thickBot="1">
      <c r="A529" s="12" t="s">
        <v>15</v>
      </c>
      <c r="B529" s="24">
        <f t="shared" si="110"/>
        <v>142.21300000000002</v>
      </c>
      <c r="C529" s="26">
        <f>C560+C591+C622+C654+C685+C716</f>
        <v>69.957000000000008</v>
      </c>
      <c r="D529" s="24">
        <f t="shared" si="112"/>
        <v>13.943999999999999</v>
      </c>
      <c r="E529" s="26">
        <f t="shared" si="113"/>
        <v>7.641</v>
      </c>
      <c r="F529" s="164">
        <f t="shared" si="113"/>
        <v>0.57400000000000007</v>
      </c>
      <c r="G529" s="164">
        <f t="shared" ref="G529:G550" si="114">G560+G591+G622+G654+G685+G716</f>
        <v>1.105</v>
      </c>
      <c r="H529" s="183" t="s">
        <v>841</v>
      </c>
    </row>
    <row r="530" spans="1:8" ht="16.5" thickBot="1">
      <c r="A530" s="12" t="s">
        <v>16</v>
      </c>
      <c r="B530" s="24">
        <f t="shared" si="110"/>
        <v>126.52931899999999</v>
      </c>
      <c r="C530" s="26">
        <f t="shared" si="111"/>
        <v>65.266992470000005</v>
      </c>
      <c r="D530" s="24">
        <f t="shared" si="112"/>
        <v>279.15699999999998</v>
      </c>
      <c r="E530" s="26">
        <f t="shared" si="113"/>
        <v>141.02100000000002</v>
      </c>
      <c r="F530" s="164">
        <f t="shared" si="113"/>
        <v>321.71600000000001</v>
      </c>
      <c r="G530" s="164">
        <f t="shared" si="114"/>
        <v>133.62900000000002</v>
      </c>
      <c r="H530" s="183" t="s">
        <v>844</v>
      </c>
    </row>
    <row r="531" spans="1:8" ht="16.5" thickBot="1">
      <c r="A531" s="12" t="s">
        <v>17</v>
      </c>
      <c r="B531" s="24">
        <f t="shared" si="110"/>
        <v>472.86418707999997</v>
      </c>
      <c r="C531" s="26">
        <f t="shared" si="111"/>
        <v>234.21532386368</v>
      </c>
      <c r="D531" s="24">
        <f t="shared" si="112"/>
        <v>501.90506935999997</v>
      </c>
      <c r="E531" s="26">
        <f t="shared" si="113"/>
        <v>247.69275747798002</v>
      </c>
      <c r="F531" s="164">
        <f t="shared" si="113"/>
        <v>487.87199999999996</v>
      </c>
      <c r="G531" s="164">
        <f t="shared" si="114"/>
        <v>155.98399999999998</v>
      </c>
      <c r="H531" s="183" t="s">
        <v>845</v>
      </c>
    </row>
    <row r="532" spans="1:8" ht="16.5" thickBot="1">
      <c r="A532" s="12" t="s">
        <v>18</v>
      </c>
      <c r="B532" s="24">
        <f t="shared" si="110"/>
        <v>0</v>
      </c>
      <c r="C532" s="26">
        <f t="shared" si="111"/>
        <v>8.9999999999999993E-3</v>
      </c>
      <c r="D532" s="24">
        <f t="shared" si="112"/>
        <v>2.1999999999999999E-2</v>
      </c>
      <c r="E532" s="26">
        <f t="shared" si="113"/>
        <v>3.9E-2</v>
      </c>
      <c r="F532" s="164">
        <f>F563+F594+F625+F657+F688+F719</f>
        <v>0</v>
      </c>
      <c r="G532" s="164">
        <f>G563+G594+G625+G657+G688+G719</f>
        <v>0</v>
      </c>
      <c r="H532" s="183" t="s">
        <v>820</v>
      </c>
    </row>
    <row r="533" spans="1:8" ht="16.5" thickBot="1">
      <c r="A533" s="12" t="s">
        <v>19</v>
      </c>
      <c r="B533" s="24">
        <f t="shared" si="110"/>
        <v>0</v>
      </c>
      <c r="C533" s="26">
        <f t="shared" si="111"/>
        <v>0.108</v>
      </c>
      <c r="D533" s="24">
        <f t="shared" si="112"/>
        <v>12</v>
      </c>
      <c r="E533" s="26">
        <f t="shared" si="113"/>
        <v>1.748</v>
      </c>
      <c r="F533" s="164">
        <f t="shared" si="113"/>
        <v>4.2530000000000001</v>
      </c>
      <c r="G533" s="164">
        <f t="shared" si="114"/>
        <v>0.747</v>
      </c>
      <c r="H533" s="183" t="s">
        <v>20</v>
      </c>
    </row>
    <row r="534" spans="1:8" ht="16.5" thickBot="1">
      <c r="A534" s="12" t="s">
        <v>21</v>
      </c>
      <c r="B534" s="24">
        <f t="shared" si="110"/>
        <v>373.70332000000002</v>
      </c>
      <c r="C534" s="26">
        <f t="shared" si="111"/>
        <v>236.11099999999999</v>
      </c>
      <c r="D534" s="24">
        <f t="shared" si="112"/>
        <v>362.14848492733211</v>
      </c>
      <c r="E534" s="26">
        <f t="shared" si="113"/>
        <v>229.81200000000001</v>
      </c>
      <c r="F534" s="164">
        <f t="shared" si="113"/>
        <v>416.05700000000007</v>
      </c>
      <c r="G534" s="164">
        <f t="shared" si="114"/>
        <v>227.01900000000001</v>
      </c>
      <c r="H534" s="183" t="s">
        <v>846</v>
      </c>
    </row>
    <row r="535" spans="1:8" ht="16.5" thickBot="1">
      <c r="A535" s="12" t="s">
        <v>22</v>
      </c>
      <c r="B535" s="24">
        <f t="shared" si="110"/>
        <v>190.37616399999999</v>
      </c>
      <c r="C535" s="26">
        <f t="shared" si="111"/>
        <v>42.011319999999991</v>
      </c>
      <c r="D535" s="24">
        <f t="shared" si="112"/>
        <v>78.439599999999999</v>
      </c>
      <c r="E535" s="26">
        <f t="shared" si="113"/>
        <v>17.210999999999999</v>
      </c>
      <c r="F535" s="164">
        <f t="shared" si="113"/>
        <v>74.067999999999998</v>
      </c>
      <c r="G535" s="164">
        <f t="shared" si="114"/>
        <v>14.571000000000002</v>
      </c>
      <c r="H535" s="183" t="s">
        <v>847</v>
      </c>
    </row>
    <row r="536" spans="1:8" ht="16.5" thickBot="1">
      <c r="A536" s="12" t="s">
        <v>23</v>
      </c>
      <c r="B536" s="24">
        <f t="shared" si="110"/>
        <v>2.0329999999999999</v>
      </c>
      <c r="C536" s="26">
        <f t="shared" si="111"/>
        <v>4.0590000000000002</v>
      </c>
      <c r="D536" s="24">
        <f t="shared" si="112"/>
        <v>4.3460000000000001</v>
      </c>
      <c r="E536" s="26">
        <f t="shared" si="113"/>
        <v>4.6959999999999997</v>
      </c>
      <c r="F536" s="164">
        <f t="shared" si="113"/>
        <v>5.6219999999999999</v>
      </c>
      <c r="G536" s="164">
        <f t="shared" si="114"/>
        <v>5.6189999999999998</v>
      </c>
      <c r="H536" s="183" t="s">
        <v>856</v>
      </c>
    </row>
    <row r="537" spans="1:8" ht="16.5" thickBot="1">
      <c r="A537" s="12" t="s">
        <v>24</v>
      </c>
      <c r="B537" s="24">
        <f t="shared" si="110"/>
        <v>0</v>
      </c>
      <c r="C537" s="26">
        <f t="shared" si="111"/>
        <v>1E-3</v>
      </c>
      <c r="D537" s="24">
        <f t="shared" si="112"/>
        <v>2.3080000000000003E-2</v>
      </c>
      <c r="E537" s="26">
        <f t="shared" si="113"/>
        <v>1.6E-2</v>
      </c>
      <c r="F537" s="164">
        <f t="shared" si="113"/>
        <v>1E-3</v>
      </c>
      <c r="G537" s="164">
        <f t="shared" si="114"/>
        <v>2.9000000000000001E-2</v>
      </c>
      <c r="H537" s="183" t="s">
        <v>818</v>
      </c>
    </row>
    <row r="538" spans="1:8" ht="16.5" thickBot="1">
      <c r="A538" s="12" t="s">
        <v>25</v>
      </c>
      <c r="B538" s="24">
        <f t="shared" si="110"/>
        <v>9.8300000000000012E-2</v>
      </c>
      <c r="C538" s="26">
        <f t="shared" si="111"/>
        <v>0.21500000000000002</v>
      </c>
      <c r="D538" s="24">
        <f t="shared" si="112"/>
        <v>0.55372413793103448</v>
      </c>
      <c r="E538" s="26">
        <f t="shared" si="113"/>
        <v>1.6230000000000002</v>
      </c>
      <c r="F538" s="164">
        <f t="shared" si="113"/>
        <v>13.431999999999999</v>
      </c>
      <c r="G538" s="164">
        <f t="shared" si="114"/>
        <v>2.08</v>
      </c>
      <c r="H538" s="183" t="s">
        <v>26</v>
      </c>
    </row>
    <row r="539" spans="1:8" ht="16.5" thickBot="1">
      <c r="A539" s="12" t="s">
        <v>27</v>
      </c>
      <c r="B539" s="24">
        <f t="shared" si="110"/>
        <v>5.4393884799999999</v>
      </c>
      <c r="C539" s="26">
        <f t="shared" si="111"/>
        <v>6.3458414000000003</v>
      </c>
      <c r="D539" s="24">
        <f t="shared" si="112"/>
        <v>9.4752262399999996</v>
      </c>
      <c r="E539" s="26">
        <f t="shared" si="113"/>
        <v>12.360819600000001</v>
      </c>
      <c r="F539" s="164">
        <f t="shared" si="113"/>
        <v>7.9761399999999991</v>
      </c>
      <c r="G539" s="164">
        <f t="shared" si="114"/>
        <v>14.96</v>
      </c>
      <c r="H539" s="183" t="s">
        <v>851</v>
      </c>
    </row>
    <row r="540" spans="1:8" ht="16.5" thickBot="1">
      <c r="A540" s="12" t="s">
        <v>28</v>
      </c>
      <c r="B540" s="24">
        <f t="shared" si="110"/>
        <v>1.379</v>
      </c>
      <c r="C540" s="26">
        <f t="shared" si="111"/>
        <v>4.3390000000000004</v>
      </c>
      <c r="D540" s="24">
        <f t="shared" si="112"/>
        <v>5.5E-2</v>
      </c>
      <c r="E540" s="26">
        <f t="shared" si="113"/>
        <v>0.08</v>
      </c>
      <c r="F540" s="164">
        <f t="shared" si="113"/>
        <v>0</v>
      </c>
      <c r="G540" s="164">
        <f t="shared" si="114"/>
        <v>5.7640000000000002</v>
      </c>
      <c r="H540" s="183" t="s">
        <v>853</v>
      </c>
    </row>
    <row r="541" spans="1:8" ht="16.5" thickBot="1">
      <c r="A541" s="12" t="s">
        <v>29</v>
      </c>
      <c r="B541" s="24">
        <f t="shared" si="110"/>
        <v>0</v>
      </c>
      <c r="C541" s="26">
        <f t="shared" si="111"/>
        <v>0</v>
      </c>
      <c r="D541" s="24">
        <f t="shared" si="112"/>
        <v>1E-3</v>
      </c>
      <c r="E541" s="26">
        <f t="shared" si="113"/>
        <v>5.0000000000000001E-3</v>
      </c>
      <c r="F541" s="164">
        <f t="shared" si="113"/>
        <v>0</v>
      </c>
      <c r="G541" s="164">
        <f t="shared" si="114"/>
        <v>0</v>
      </c>
      <c r="H541" s="183" t="s">
        <v>821</v>
      </c>
    </row>
    <row r="542" spans="1:8" ht="16.5" thickBot="1">
      <c r="A542" s="12" t="s">
        <v>30</v>
      </c>
      <c r="B542" s="24">
        <f t="shared" si="110"/>
        <v>9.9373200000000015</v>
      </c>
      <c r="C542" s="26">
        <f t="shared" si="111"/>
        <v>12.599</v>
      </c>
      <c r="D542" s="24">
        <f t="shared" si="112"/>
        <v>8.2683599999999995</v>
      </c>
      <c r="E542" s="26">
        <f t="shared" si="113"/>
        <v>14.083</v>
      </c>
      <c r="F542" s="164">
        <f t="shared" si="113"/>
        <v>8.2270000000000003</v>
      </c>
      <c r="G542" s="164">
        <f t="shared" si="114"/>
        <v>13.087999999999999</v>
      </c>
      <c r="H542" s="183" t="s">
        <v>848</v>
      </c>
    </row>
    <row r="543" spans="1:8" ht="16.5" thickBot="1">
      <c r="A543" s="12" t="s">
        <v>31</v>
      </c>
      <c r="B543" s="24">
        <f t="shared" si="110"/>
        <v>110.31699999999999</v>
      </c>
      <c r="C543" s="26">
        <f t="shared" si="111"/>
        <v>72.083000000000013</v>
      </c>
      <c r="D543" s="24">
        <f t="shared" si="112"/>
        <v>105.08200000000001</v>
      </c>
      <c r="E543" s="26">
        <f t="shared" si="113"/>
        <v>67.52000000000001</v>
      </c>
      <c r="F543" s="164">
        <f t="shared" si="113"/>
        <v>27.816000000000003</v>
      </c>
      <c r="G543" s="164">
        <f t="shared" si="114"/>
        <v>26.542000000000002</v>
      </c>
      <c r="H543" s="183" t="s">
        <v>849</v>
      </c>
    </row>
    <row r="544" spans="1:8" ht="16.5" thickBot="1">
      <c r="A544" s="12" t="s">
        <v>32</v>
      </c>
      <c r="B544" s="24">
        <f t="shared" si="110"/>
        <v>1E-3</v>
      </c>
      <c r="C544" s="26">
        <f t="shared" si="111"/>
        <v>1E-3</v>
      </c>
      <c r="D544" s="24">
        <f t="shared" si="112"/>
        <v>0.754</v>
      </c>
      <c r="E544" s="26">
        <f t="shared" si="113"/>
        <v>0.36</v>
      </c>
      <c r="F544" s="164">
        <f t="shared" si="113"/>
        <v>7.4999999999999997E-2</v>
      </c>
      <c r="G544" s="164">
        <f t="shared" si="114"/>
        <v>3.6999999999999998E-2</v>
      </c>
      <c r="H544" s="183" t="s">
        <v>854</v>
      </c>
    </row>
    <row r="545" spans="1:8" ht="16.5" thickBot="1">
      <c r="A545" s="12" t="s">
        <v>33</v>
      </c>
      <c r="B545" s="24">
        <f t="shared" si="110"/>
        <v>746.85713940520441</v>
      </c>
      <c r="C545" s="26">
        <f t="shared" si="111"/>
        <v>514.75913259668516</v>
      </c>
      <c r="D545" s="24">
        <f t="shared" si="112"/>
        <v>726.91752620817851</v>
      </c>
      <c r="E545" s="26">
        <f t="shared" si="113"/>
        <v>356.0187937579081</v>
      </c>
      <c r="F545" s="164">
        <f t="shared" si="113"/>
        <v>796.327</v>
      </c>
      <c r="G545" s="164">
        <f t="shared" si="114"/>
        <v>297.00399999999996</v>
      </c>
      <c r="H545" s="183" t="s">
        <v>852</v>
      </c>
    </row>
    <row r="546" spans="1:8" ht="16.5" thickBot="1">
      <c r="A546" s="12" t="s">
        <v>34</v>
      </c>
      <c r="B546" s="24">
        <f t="shared" si="110"/>
        <v>352.928</v>
      </c>
      <c r="C546" s="26">
        <f t="shared" si="111"/>
        <v>214.797</v>
      </c>
      <c r="D546" s="24">
        <f t="shared" si="112"/>
        <v>493.05200000000002</v>
      </c>
      <c r="E546" s="26">
        <f t="shared" si="113"/>
        <v>254.19499999999999</v>
      </c>
      <c r="F546" s="164">
        <f t="shared" si="113"/>
        <v>479.94299999999998</v>
      </c>
      <c r="G546" s="164">
        <f t="shared" si="114"/>
        <v>189.85699999999997</v>
      </c>
      <c r="H546" s="183" t="s">
        <v>850</v>
      </c>
    </row>
    <row r="547" spans="1:8" ht="16.5" thickBot="1">
      <c r="A547" s="12" t="s">
        <v>35</v>
      </c>
      <c r="B547" s="24">
        <f t="shared" si="110"/>
        <v>0</v>
      </c>
      <c r="C547" s="26">
        <f t="shared" si="111"/>
        <v>0</v>
      </c>
      <c r="D547" s="24">
        <f t="shared" si="112"/>
        <v>0</v>
      </c>
      <c r="E547" s="26">
        <f t="shared" si="113"/>
        <v>0</v>
      </c>
      <c r="F547" s="164">
        <f t="shared" si="113"/>
        <v>0</v>
      </c>
      <c r="G547" s="164">
        <f t="shared" si="114"/>
        <v>0</v>
      </c>
      <c r="H547" s="183" t="s">
        <v>36</v>
      </c>
    </row>
    <row r="548" spans="1:8" ht="16.5" thickBot="1">
      <c r="A548" s="54" t="s">
        <v>37</v>
      </c>
      <c r="B548" s="24">
        <f t="shared" si="110"/>
        <v>0.72299999999999998</v>
      </c>
      <c r="C548" s="28">
        <f t="shared" si="111"/>
        <v>0.55000000000000004</v>
      </c>
      <c r="D548" s="24">
        <f t="shared" si="112"/>
        <v>6.7610000000000001</v>
      </c>
      <c r="E548" s="28">
        <f t="shared" si="113"/>
        <v>1.258</v>
      </c>
      <c r="F548" s="164">
        <f t="shared" si="113"/>
        <v>0.92100000000000004</v>
      </c>
      <c r="G548" s="164">
        <f>G579+G610+G641+G673+G704+G735</f>
        <v>0.67700000000000005</v>
      </c>
      <c r="H548" s="185" t="s">
        <v>38</v>
      </c>
    </row>
    <row r="549" spans="1:8" ht="16.5" thickBot="1">
      <c r="A549" s="75" t="s">
        <v>552</v>
      </c>
      <c r="B549" s="77">
        <f t="shared" ref="B549:C549" si="115">SUM(B527:B548)</f>
        <v>3967.1291379652039</v>
      </c>
      <c r="C549" s="77">
        <f t="shared" si="115"/>
        <v>2262.8506103303648</v>
      </c>
      <c r="D549" s="77">
        <f t="shared" ref="D549:E549" si="116">SUM(D527:D548)</f>
        <v>4545.2946308734427</v>
      </c>
      <c r="E549" s="77">
        <f t="shared" si="116"/>
        <v>2426.4333708358881</v>
      </c>
      <c r="F549" s="165">
        <f t="shared" ref="F549:F550" si="117">F580+F611+F642+F674+F705+F736</f>
        <v>3574.4871399999997</v>
      </c>
      <c r="G549" s="165">
        <f t="shared" si="114"/>
        <v>1610.9070000000002</v>
      </c>
      <c r="H549" s="216" t="s">
        <v>855</v>
      </c>
    </row>
    <row r="550" spans="1:8" ht="16.5" thickBot="1">
      <c r="A550" s="75" t="s">
        <v>545</v>
      </c>
      <c r="B550" s="77">
        <f>(B581*0.92)+B612+B643+B675+B706+B737</f>
        <v>78252.526363952275</v>
      </c>
      <c r="C550" s="77">
        <f>C581+C612+C643+C675+C706+C737</f>
        <v>44363.305</v>
      </c>
      <c r="D550" s="77">
        <f>(D581*0.92)+D612+D643+D675+D706+D737</f>
        <v>79287.24197790178</v>
      </c>
      <c r="E550" s="77">
        <f>E581+E612+E643+E675+E706+E737</f>
        <v>47557.123000000007</v>
      </c>
      <c r="F550" s="165">
        <f t="shared" si="117"/>
        <v>61406.332001944633</v>
      </c>
      <c r="G550" s="165">
        <f t="shared" si="114"/>
        <v>41131.373</v>
      </c>
      <c r="H550" s="166" t="s">
        <v>553</v>
      </c>
    </row>
    <row r="552" spans="1:8">
      <c r="A552" s="97" t="s">
        <v>104</v>
      </c>
      <c r="H552" s="102" t="s">
        <v>105</v>
      </c>
    </row>
    <row r="553" spans="1:8">
      <c r="A553" s="97" t="s">
        <v>651</v>
      </c>
      <c r="H553" s="102" t="s">
        <v>120</v>
      </c>
    </row>
    <row r="554" spans="1:8" ht="24" customHeight="1" thickBot="1">
      <c r="A554" s="232" t="s">
        <v>43</v>
      </c>
      <c r="B554" s="232"/>
      <c r="C554" s="232"/>
      <c r="E554" s="38"/>
      <c r="G554" s="38" t="s">
        <v>477</v>
      </c>
      <c r="H554" s="38" t="s">
        <v>476</v>
      </c>
    </row>
    <row r="555" spans="1:8" ht="16.5" thickBot="1">
      <c r="A555" s="55" t="s">
        <v>7</v>
      </c>
      <c r="B555" s="238">
        <v>2016</v>
      </c>
      <c r="C555" s="239"/>
      <c r="D555" s="238">
        <v>2017</v>
      </c>
      <c r="E555" s="239"/>
      <c r="F555" s="238">
        <v>2018</v>
      </c>
      <c r="G555" s="239"/>
      <c r="H555" s="56" t="s">
        <v>3</v>
      </c>
    </row>
    <row r="556" spans="1:8">
      <c r="A556" s="57"/>
      <c r="B556" s="54" t="s">
        <v>46</v>
      </c>
      <c r="C556" s="103" t="s">
        <v>47</v>
      </c>
      <c r="D556" s="103" t="s">
        <v>46</v>
      </c>
      <c r="E556" s="22" t="s">
        <v>47</v>
      </c>
      <c r="F556" s="169" t="s">
        <v>46</v>
      </c>
      <c r="G556" s="22" t="s">
        <v>47</v>
      </c>
      <c r="H556" s="58"/>
    </row>
    <row r="557" spans="1:8" ht="16.5" thickBot="1">
      <c r="A557" s="59"/>
      <c r="B557" s="23" t="s">
        <v>48</v>
      </c>
      <c r="C557" s="6" t="s">
        <v>49</v>
      </c>
      <c r="D557" s="107" t="s">
        <v>48</v>
      </c>
      <c r="E557" s="2" t="s">
        <v>49</v>
      </c>
      <c r="F557" s="168" t="s">
        <v>48</v>
      </c>
      <c r="G557" s="2" t="s">
        <v>49</v>
      </c>
      <c r="H557" s="60"/>
    </row>
    <row r="558" spans="1:8" ht="17.25" thickTop="1" thickBot="1">
      <c r="A558" s="12" t="s">
        <v>13</v>
      </c>
      <c r="B558" s="24">
        <v>0</v>
      </c>
      <c r="C558" s="26">
        <v>2E-3</v>
      </c>
      <c r="D558" s="24">
        <v>0.04</v>
      </c>
      <c r="E558" s="26">
        <v>2.5999999999999999E-2</v>
      </c>
      <c r="F558" s="26">
        <v>0</v>
      </c>
      <c r="G558" s="26">
        <v>0</v>
      </c>
      <c r="H558" s="171" t="s">
        <v>819</v>
      </c>
    </row>
    <row r="559" spans="1:8" ht="16.5" thickBot="1">
      <c r="A559" s="12" t="s">
        <v>14</v>
      </c>
      <c r="B559" s="24">
        <v>111.25</v>
      </c>
      <c r="C559" s="26">
        <v>52.951999999999998</v>
      </c>
      <c r="D559" s="24">
        <v>458.37799999999999</v>
      </c>
      <c r="E559" s="26">
        <v>202.73599999999999</v>
      </c>
      <c r="F559" s="26">
        <v>6.2270000000000003</v>
      </c>
      <c r="G559" s="26">
        <v>2.6019999999999999</v>
      </c>
      <c r="H559" s="171" t="s">
        <v>840</v>
      </c>
    </row>
    <row r="560" spans="1:8" ht="16.5" thickBot="1">
      <c r="A560" s="12" t="s">
        <v>15</v>
      </c>
      <c r="B560" s="24">
        <v>0</v>
      </c>
      <c r="C560" s="26">
        <v>1E-3</v>
      </c>
      <c r="D560" s="26">
        <v>0</v>
      </c>
      <c r="E560" s="26">
        <v>0</v>
      </c>
      <c r="F560" s="26">
        <v>0</v>
      </c>
      <c r="G560" s="26">
        <v>0</v>
      </c>
      <c r="H560" s="171" t="s">
        <v>841</v>
      </c>
    </row>
    <row r="561" spans="1:8" ht="16.5" thickBot="1">
      <c r="A561" s="12" t="s">
        <v>16</v>
      </c>
      <c r="B561" s="24">
        <v>0</v>
      </c>
      <c r="C561" s="26">
        <v>0</v>
      </c>
      <c r="D561" s="24">
        <v>0</v>
      </c>
      <c r="E561" s="26">
        <v>2E-3</v>
      </c>
      <c r="F561" s="26">
        <v>1.9E-2</v>
      </c>
      <c r="G561" s="26">
        <v>4.2999999999999997E-2</v>
      </c>
      <c r="H561" s="171" t="s">
        <v>844</v>
      </c>
    </row>
    <row r="562" spans="1:8" ht="16.5" thickBot="1">
      <c r="A562" s="12" t="s">
        <v>17</v>
      </c>
      <c r="B562" s="24">
        <v>2.4740000000000001E-3</v>
      </c>
      <c r="C562" s="26">
        <v>2.62177462E-3</v>
      </c>
      <c r="D562" s="24">
        <v>1.5083000000000001E-2</v>
      </c>
      <c r="E562" s="26">
        <v>1.4152260239999999E-2</v>
      </c>
      <c r="F562" s="26">
        <v>16.725000000000001</v>
      </c>
      <c r="G562" s="26">
        <v>2.48</v>
      </c>
      <c r="H562" s="171" t="s">
        <v>845</v>
      </c>
    </row>
    <row r="563" spans="1:8" ht="16.5" thickBot="1">
      <c r="A563" s="12" t="s">
        <v>18</v>
      </c>
      <c r="B563" s="24">
        <v>0</v>
      </c>
      <c r="C563" s="26">
        <v>0</v>
      </c>
      <c r="D563" s="26">
        <v>0</v>
      </c>
      <c r="E563" s="26">
        <v>0</v>
      </c>
      <c r="F563" s="26">
        <v>0</v>
      </c>
      <c r="G563" s="26">
        <v>0</v>
      </c>
      <c r="H563" s="171" t="s">
        <v>820</v>
      </c>
    </row>
    <row r="564" spans="1:8" ht="16.5" thickBot="1">
      <c r="A564" s="12" t="s">
        <v>19</v>
      </c>
      <c r="B564" s="24">
        <v>0</v>
      </c>
      <c r="C564" s="26">
        <v>0</v>
      </c>
      <c r="D564" s="26">
        <v>0</v>
      </c>
      <c r="E564" s="26">
        <v>0</v>
      </c>
      <c r="F564" s="26">
        <v>0</v>
      </c>
      <c r="G564" s="26">
        <v>0</v>
      </c>
      <c r="H564" s="171" t="s">
        <v>20</v>
      </c>
    </row>
    <row r="565" spans="1:8" ht="16.5" thickBot="1">
      <c r="A565" s="12" t="s">
        <v>21</v>
      </c>
      <c r="B565" s="24">
        <v>112.946</v>
      </c>
      <c r="C565" s="26">
        <v>62.475999999999999</v>
      </c>
      <c r="D565" s="24">
        <v>115.29617926883924</v>
      </c>
      <c r="E565" s="26">
        <v>63.776000000000003</v>
      </c>
      <c r="F565" s="26">
        <v>121.876</v>
      </c>
      <c r="G565" s="26">
        <v>53.533999999999999</v>
      </c>
      <c r="H565" s="171" t="s">
        <v>846</v>
      </c>
    </row>
    <row r="566" spans="1:8" ht="16.5" thickBot="1">
      <c r="A566" s="12" t="s">
        <v>22</v>
      </c>
      <c r="B566" s="24">
        <v>108.5157</v>
      </c>
      <c r="C566" s="26">
        <v>34.725023999999998</v>
      </c>
      <c r="D566" s="24">
        <v>35.505000000000003</v>
      </c>
      <c r="E566" s="26">
        <v>10.759</v>
      </c>
      <c r="F566" s="26">
        <v>0</v>
      </c>
      <c r="G566" s="26">
        <v>0</v>
      </c>
      <c r="H566" s="171" t="s">
        <v>847</v>
      </c>
    </row>
    <row r="567" spans="1:8" ht="16.5" thickBot="1">
      <c r="A567" s="12" t="s">
        <v>23</v>
      </c>
      <c r="B567" s="24">
        <v>0</v>
      </c>
      <c r="C567" s="26">
        <v>0</v>
      </c>
      <c r="D567" s="26">
        <v>0</v>
      </c>
      <c r="E567" s="26">
        <v>0</v>
      </c>
      <c r="F567" s="26">
        <v>0</v>
      </c>
      <c r="G567" s="26">
        <v>0</v>
      </c>
      <c r="H567" s="171" t="s">
        <v>856</v>
      </c>
    </row>
    <row r="568" spans="1:8" ht="16.5" thickBot="1">
      <c r="A568" s="12" t="s">
        <v>24</v>
      </c>
      <c r="B568" s="24">
        <v>0</v>
      </c>
      <c r="C568" s="26">
        <v>0</v>
      </c>
      <c r="D568" s="24">
        <v>2.4E-2</v>
      </c>
      <c r="E568" s="26">
        <v>1.2999999999999999E-2</v>
      </c>
      <c r="F568" s="26">
        <v>0</v>
      </c>
      <c r="G568" s="26">
        <v>0</v>
      </c>
      <c r="H568" s="171" t="s">
        <v>818</v>
      </c>
    </row>
    <row r="569" spans="1:8" ht="16.5" thickBot="1">
      <c r="A569" s="12" t="s">
        <v>25</v>
      </c>
      <c r="B569" s="24">
        <v>0</v>
      </c>
      <c r="C569" s="26">
        <v>0</v>
      </c>
      <c r="D569" s="26">
        <v>0</v>
      </c>
      <c r="E569" s="26">
        <v>0</v>
      </c>
      <c r="F569" s="26">
        <v>0</v>
      </c>
      <c r="G569" s="26">
        <v>0</v>
      </c>
      <c r="H569" s="171" t="s">
        <v>26</v>
      </c>
    </row>
    <row r="570" spans="1:8" ht="16.5" thickBot="1">
      <c r="A570" s="12" t="s">
        <v>27</v>
      </c>
      <c r="B570" s="24">
        <v>0.56274400000000002</v>
      </c>
      <c r="C570" s="26">
        <v>0.39030680000000006</v>
      </c>
      <c r="D570" s="24">
        <v>8.3872000000000002E-2</v>
      </c>
      <c r="E570" s="26">
        <v>9.3165799999999993E-2</v>
      </c>
      <c r="F570" s="26">
        <v>1.214E-2</v>
      </c>
      <c r="G570" s="26">
        <v>0</v>
      </c>
      <c r="H570" s="171" t="s">
        <v>851</v>
      </c>
    </row>
    <row r="571" spans="1:8" ht="16.5" thickBot="1">
      <c r="A571" s="12" t="s">
        <v>28</v>
      </c>
      <c r="B571" s="24">
        <v>0</v>
      </c>
      <c r="C571" s="26">
        <v>0</v>
      </c>
      <c r="D571" s="26">
        <v>0</v>
      </c>
      <c r="E571" s="26">
        <v>0</v>
      </c>
      <c r="F571" s="26">
        <v>0</v>
      </c>
      <c r="G571" s="26">
        <v>0</v>
      </c>
      <c r="H571" s="171" t="s">
        <v>853</v>
      </c>
    </row>
    <row r="572" spans="1:8" ht="16.5" thickBot="1">
      <c r="A572" s="12" t="s">
        <v>29</v>
      </c>
      <c r="B572" s="24">
        <v>0</v>
      </c>
      <c r="C572" s="26">
        <v>0</v>
      </c>
      <c r="D572" s="24">
        <v>0</v>
      </c>
      <c r="E572" s="26">
        <v>0</v>
      </c>
      <c r="F572" s="26">
        <v>0</v>
      </c>
      <c r="G572" s="26">
        <v>0</v>
      </c>
      <c r="H572" s="171" t="s">
        <v>821</v>
      </c>
    </row>
    <row r="573" spans="1:8" ht="16.5" thickBot="1">
      <c r="A573" s="12" t="s">
        <v>30</v>
      </c>
      <c r="B573" s="24">
        <v>2.1000000000000001E-2</v>
      </c>
      <c r="C573" s="26">
        <v>9.0999999999999998E-2</v>
      </c>
      <c r="D573" s="24">
        <v>8.0000000000000002E-3</v>
      </c>
      <c r="E573" s="26">
        <v>2.3E-2</v>
      </c>
      <c r="F573" s="26">
        <v>2.3E-2</v>
      </c>
      <c r="G573" s="26">
        <v>1.0999999999999999E-2</v>
      </c>
      <c r="H573" s="171" t="s">
        <v>848</v>
      </c>
    </row>
    <row r="574" spans="1:8" ht="16.5" thickBot="1">
      <c r="A574" s="12" t="s">
        <v>31</v>
      </c>
      <c r="B574" s="24">
        <v>0</v>
      </c>
      <c r="C574" s="26">
        <v>0</v>
      </c>
      <c r="D574" s="24">
        <v>0</v>
      </c>
      <c r="E574" s="26">
        <v>0</v>
      </c>
      <c r="F574" s="26">
        <v>0</v>
      </c>
      <c r="G574" s="26">
        <v>0</v>
      </c>
      <c r="H574" s="171" t="s">
        <v>849</v>
      </c>
    </row>
    <row r="575" spans="1:8" ht="16.5" thickBot="1">
      <c r="A575" s="12" t="s">
        <v>32</v>
      </c>
      <c r="B575" s="24">
        <v>0</v>
      </c>
      <c r="C575" s="26">
        <v>0</v>
      </c>
      <c r="D575" s="26">
        <v>0</v>
      </c>
      <c r="E575" s="26">
        <v>0</v>
      </c>
      <c r="F575" s="26">
        <v>0</v>
      </c>
      <c r="G575" s="26">
        <v>0</v>
      </c>
      <c r="H575" s="171" t="s">
        <v>854</v>
      </c>
    </row>
    <row r="576" spans="1:8" ht="16.5" thickBot="1">
      <c r="A576" s="12" t="s">
        <v>33</v>
      </c>
      <c r="B576" s="24">
        <v>97.6</v>
      </c>
      <c r="C576" s="26">
        <v>59.882370668006025</v>
      </c>
      <c r="D576" s="24">
        <v>23.76</v>
      </c>
      <c r="E576" s="26">
        <v>16.558582876423451</v>
      </c>
      <c r="F576" s="26">
        <v>32.557000000000002</v>
      </c>
      <c r="G576" s="26">
        <v>2.2799999999999998</v>
      </c>
      <c r="H576" s="171" t="s">
        <v>852</v>
      </c>
    </row>
    <row r="577" spans="1:8" ht="16.5" thickBot="1">
      <c r="A577" s="12" t="s">
        <v>34</v>
      </c>
      <c r="B577" s="24">
        <v>0</v>
      </c>
      <c r="C577" s="26">
        <v>0</v>
      </c>
      <c r="D577" s="26">
        <v>0</v>
      </c>
      <c r="E577" s="26">
        <v>0</v>
      </c>
      <c r="F577" s="26">
        <v>0</v>
      </c>
      <c r="G577" s="26">
        <v>0</v>
      </c>
      <c r="H577" s="171" t="s">
        <v>850</v>
      </c>
    </row>
    <row r="578" spans="1:8" ht="16.5" thickBot="1">
      <c r="A578" s="12" t="s">
        <v>35</v>
      </c>
      <c r="B578" s="24">
        <v>0</v>
      </c>
      <c r="C578" s="26">
        <v>0</v>
      </c>
      <c r="D578" s="26">
        <v>0</v>
      </c>
      <c r="E578" s="26">
        <v>0</v>
      </c>
      <c r="F578" s="26">
        <v>0</v>
      </c>
      <c r="G578" s="26">
        <v>0</v>
      </c>
      <c r="H578" s="171" t="s">
        <v>36</v>
      </c>
    </row>
    <row r="579" spans="1:8" ht="16.5" thickBot="1">
      <c r="A579" s="54" t="s">
        <v>37</v>
      </c>
      <c r="B579" s="27">
        <v>0</v>
      </c>
      <c r="C579" s="28">
        <v>0</v>
      </c>
      <c r="D579" s="26">
        <v>0</v>
      </c>
      <c r="E579" s="26">
        <v>0</v>
      </c>
      <c r="F579" s="26">
        <v>0</v>
      </c>
      <c r="G579" s="26">
        <v>0</v>
      </c>
      <c r="H579" s="170" t="s">
        <v>38</v>
      </c>
    </row>
    <row r="580" spans="1:8" ht="16.5" thickBot="1">
      <c r="A580" s="75" t="s">
        <v>552</v>
      </c>
      <c r="B580" s="77">
        <f>SUM(B558:B579)</f>
        <v>430.897918</v>
      </c>
      <c r="C580" s="77">
        <f>SUM(C558:C579)</f>
        <v>210.52232324262602</v>
      </c>
      <c r="D580" s="77">
        <f>SUM(D558:D579)</f>
        <v>633.11013426883926</v>
      </c>
      <c r="E580" s="77">
        <f>SUM(E558:E579)</f>
        <v>294.00090093666347</v>
      </c>
      <c r="F580" s="77">
        <f>SUM(F558:F579)</f>
        <v>177.43914000000001</v>
      </c>
      <c r="G580" s="77">
        <f t="shared" ref="G580" si="118">SUM(G558:G579)</f>
        <v>60.95</v>
      </c>
      <c r="H580" s="167" t="s">
        <v>855</v>
      </c>
    </row>
    <row r="581" spans="1:8" ht="16.5" thickBot="1">
      <c r="A581" s="75" t="s">
        <v>545</v>
      </c>
      <c r="B581" s="77">
        <v>35627.934999999998</v>
      </c>
      <c r="C581" s="77">
        <v>13330.088</v>
      </c>
      <c r="D581" s="77">
        <v>35001.646000000001</v>
      </c>
      <c r="E581" s="77">
        <v>14792.156000000001</v>
      </c>
      <c r="F581" s="77">
        <v>14240.808999999999</v>
      </c>
      <c r="G581" s="126">
        <v>10205.179</v>
      </c>
      <c r="H581" s="112" t="s">
        <v>553</v>
      </c>
    </row>
    <row r="583" spans="1:8">
      <c r="A583" s="119" t="s">
        <v>107</v>
      </c>
      <c r="C583" s="102"/>
      <c r="D583" s="102"/>
      <c r="E583" s="102"/>
      <c r="F583" s="102"/>
      <c r="G583" s="102"/>
      <c r="H583" s="120" t="s">
        <v>108</v>
      </c>
    </row>
    <row r="584" spans="1:8" ht="15.75" customHeight="1">
      <c r="A584" s="97" t="s">
        <v>652</v>
      </c>
      <c r="D584" s="50"/>
      <c r="E584" s="50"/>
      <c r="F584" s="50"/>
      <c r="G584" s="50"/>
      <c r="H584" s="66" t="s">
        <v>121</v>
      </c>
    </row>
    <row r="585" spans="1:8" ht="22.5" customHeight="1" thickBot="1">
      <c r="A585" s="232" t="s">
        <v>43</v>
      </c>
      <c r="B585" s="232"/>
      <c r="C585" s="232"/>
      <c r="E585" s="38"/>
      <c r="G585" s="38" t="s">
        <v>477</v>
      </c>
      <c r="H585" s="38" t="s">
        <v>476</v>
      </c>
    </row>
    <row r="586" spans="1:8" ht="16.5" thickBot="1">
      <c r="A586" s="55" t="s">
        <v>7</v>
      </c>
      <c r="B586" s="238">
        <v>2016</v>
      </c>
      <c r="C586" s="239"/>
      <c r="D586" s="238">
        <v>2017</v>
      </c>
      <c r="E586" s="239"/>
      <c r="F586" s="238">
        <v>2018</v>
      </c>
      <c r="G586" s="239"/>
      <c r="H586" s="56" t="s">
        <v>3</v>
      </c>
    </row>
    <row r="587" spans="1:8">
      <c r="A587" s="57"/>
      <c r="B587" s="54" t="s">
        <v>46</v>
      </c>
      <c r="C587" s="103" t="s">
        <v>47</v>
      </c>
      <c r="D587" s="103" t="s">
        <v>46</v>
      </c>
      <c r="E587" s="22" t="s">
        <v>47</v>
      </c>
      <c r="F587" s="103" t="s">
        <v>46</v>
      </c>
      <c r="G587" s="22" t="s">
        <v>47</v>
      </c>
      <c r="H587" s="58"/>
    </row>
    <row r="588" spans="1:8" ht="16.5" thickBot="1">
      <c r="A588" s="59"/>
      <c r="B588" s="23" t="s">
        <v>48</v>
      </c>
      <c r="C588" s="6" t="s">
        <v>49</v>
      </c>
      <c r="D588" s="107" t="s">
        <v>48</v>
      </c>
      <c r="E588" s="2" t="s">
        <v>49</v>
      </c>
      <c r="F588" s="107" t="s">
        <v>48</v>
      </c>
      <c r="G588" s="2" t="s">
        <v>49</v>
      </c>
      <c r="H588" s="60"/>
    </row>
    <row r="589" spans="1:8" ht="17.25" thickTop="1" thickBot="1">
      <c r="A589" s="12" t="s">
        <v>13</v>
      </c>
      <c r="B589" s="24">
        <v>17.986999999999998</v>
      </c>
      <c r="C589" s="26">
        <v>16.045000000000002</v>
      </c>
      <c r="D589" s="24">
        <v>15.44</v>
      </c>
      <c r="E589" s="26">
        <v>13.034000000000001</v>
      </c>
      <c r="F589" s="26">
        <v>9.7530000000000001</v>
      </c>
      <c r="G589" s="26">
        <v>6.9169999999999998</v>
      </c>
      <c r="H589" s="109" t="s">
        <v>819</v>
      </c>
    </row>
    <row r="590" spans="1:8" ht="16.5" thickBot="1">
      <c r="A590" s="12" t="s">
        <v>14</v>
      </c>
      <c r="B590" s="24">
        <v>1249.4839999999999</v>
      </c>
      <c r="C590" s="26">
        <v>622.18899999999996</v>
      </c>
      <c r="D590" s="24">
        <v>1450.7650000000001</v>
      </c>
      <c r="E590" s="26">
        <v>761.48700000000008</v>
      </c>
      <c r="F590" s="26">
        <v>796.947</v>
      </c>
      <c r="G590" s="26">
        <v>338.55500000000001</v>
      </c>
      <c r="H590" s="109" t="s">
        <v>840</v>
      </c>
    </row>
    <row r="591" spans="1:8" ht="16.5" thickBot="1">
      <c r="A591" s="12" t="s">
        <v>15</v>
      </c>
      <c r="B591" s="24">
        <v>135.06</v>
      </c>
      <c r="C591" s="26">
        <v>66.501000000000005</v>
      </c>
      <c r="D591" s="24">
        <v>10.068</v>
      </c>
      <c r="E591" s="26">
        <v>5.657</v>
      </c>
      <c r="F591" s="26">
        <v>2.8000000000000001E-2</v>
      </c>
      <c r="G591" s="26">
        <v>5.1999999999999998E-2</v>
      </c>
      <c r="H591" s="109" t="s">
        <v>841</v>
      </c>
    </row>
    <row r="592" spans="1:8" ht="16.5" thickBot="1">
      <c r="A592" s="12" t="s">
        <v>16</v>
      </c>
      <c r="B592" s="24">
        <v>120.93861499999998</v>
      </c>
      <c r="C592" s="26">
        <v>53.549631610000006</v>
      </c>
      <c r="D592" s="24">
        <v>266.45</v>
      </c>
      <c r="E592" s="26">
        <v>128.36699999999999</v>
      </c>
      <c r="F592" s="26">
        <v>310.94200000000001</v>
      </c>
      <c r="G592" s="26">
        <v>119.188</v>
      </c>
      <c r="H592" s="109" t="s">
        <v>844</v>
      </c>
    </row>
    <row r="593" spans="1:8" ht="16.5" thickBot="1">
      <c r="A593" s="12" t="s">
        <v>17</v>
      </c>
      <c r="B593" s="24">
        <v>472.434911</v>
      </c>
      <c r="C593" s="26">
        <v>231.40470208906001</v>
      </c>
      <c r="D593" s="24">
        <v>499.10419300000001</v>
      </c>
      <c r="E593" s="26">
        <v>225.48960521774001</v>
      </c>
      <c r="F593" s="26">
        <v>456.34199999999998</v>
      </c>
      <c r="G593" s="26">
        <v>150.91200000000001</v>
      </c>
      <c r="H593" s="109" t="s">
        <v>845</v>
      </c>
    </row>
    <row r="594" spans="1:8" ht="16.5" thickBot="1">
      <c r="A594" s="12" t="s">
        <v>18</v>
      </c>
      <c r="B594" s="24">
        <v>0</v>
      </c>
      <c r="C594" s="26">
        <v>0</v>
      </c>
      <c r="D594" s="26">
        <v>0</v>
      </c>
      <c r="E594" s="26">
        <v>0</v>
      </c>
      <c r="F594" s="26">
        <v>0</v>
      </c>
      <c r="G594" s="26">
        <v>0</v>
      </c>
      <c r="H594" s="109" t="s">
        <v>820</v>
      </c>
    </row>
    <row r="595" spans="1:8" ht="16.5" thickBot="1">
      <c r="A595" s="12" t="s">
        <v>19</v>
      </c>
      <c r="B595" s="24">
        <v>0</v>
      </c>
      <c r="C595" s="26">
        <v>0</v>
      </c>
      <c r="D595" s="26">
        <v>0</v>
      </c>
      <c r="E595" s="26">
        <v>0</v>
      </c>
      <c r="F595" s="26">
        <v>0</v>
      </c>
      <c r="G595" s="26">
        <v>0</v>
      </c>
      <c r="H595" s="109" t="s">
        <v>20</v>
      </c>
    </row>
    <row r="596" spans="1:8" ht="16.5" thickBot="1">
      <c r="A596" s="12" t="s">
        <v>21</v>
      </c>
      <c r="B596" s="24">
        <v>242.90600000000001</v>
      </c>
      <c r="C596" s="26">
        <v>132.68700000000001</v>
      </c>
      <c r="D596" s="24">
        <v>210.767</v>
      </c>
      <c r="E596" s="26">
        <v>112.857</v>
      </c>
      <c r="F596" s="26">
        <v>228.82400000000001</v>
      </c>
      <c r="G596" s="26">
        <v>99.534999999999997</v>
      </c>
      <c r="H596" s="109" t="s">
        <v>846</v>
      </c>
    </row>
    <row r="597" spans="1:8" ht="16.5" thickBot="1">
      <c r="A597" s="12" t="s">
        <v>22</v>
      </c>
      <c r="B597" s="24">
        <v>0.53871999999999998</v>
      </c>
      <c r="C597" s="26">
        <v>0.296296</v>
      </c>
      <c r="D597" s="26">
        <v>0</v>
      </c>
      <c r="E597" s="26">
        <v>0</v>
      </c>
      <c r="F597" s="26">
        <v>0</v>
      </c>
      <c r="G597" s="26">
        <v>0</v>
      </c>
      <c r="H597" s="109" t="s">
        <v>847</v>
      </c>
    </row>
    <row r="598" spans="1:8" ht="16.5" thickBot="1">
      <c r="A598" s="12" t="s">
        <v>23</v>
      </c>
      <c r="B598" s="24">
        <v>0</v>
      </c>
      <c r="C598" s="26">
        <v>0</v>
      </c>
      <c r="D598" s="26">
        <v>0</v>
      </c>
      <c r="E598" s="26">
        <v>0</v>
      </c>
      <c r="F598" s="26">
        <v>0</v>
      </c>
      <c r="G598" s="26">
        <v>0</v>
      </c>
      <c r="H598" s="109" t="s">
        <v>856</v>
      </c>
    </row>
    <row r="599" spans="1:8" ht="16.5" thickBot="1">
      <c r="A599" s="12" t="s">
        <v>24</v>
      </c>
      <c r="B599" s="24">
        <v>0</v>
      </c>
      <c r="C599" s="26">
        <v>0</v>
      </c>
      <c r="D599" s="26">
        <v>0</v>
      </c>
      <c r="E599" s="26">
        <v>0</v>
      </c>
      <c r="F599" s="26">
        <v>0</v>
      </c>
      <c r="G599" s="26">
        <v>0</v>
      </c>
      <c r="H599" s="109" t="s">
        <v>818</v>
      </c>
    </row>
    <row r="600" spans="1:8" ht="16.5" thickBot="1">
      <c r="A600" s="12" t="s">
        <v>25</v>
      </c>
      <c r="B600" s="24">
        <v>0</v>
      </c>
      <c r="C600" s="26">
        <v>0</v>
      </c>
      <c r="D600" s="26">
        <v>0</v>
      </c>
      <c r="E600" s="26">
        <v>0</v>
      </c>
      <c r="F600" s="26">
        <v>0</v>
      </c>
      <c r="G600" s="26">
        <v>0</v>
      </c>
      <c r="H600" s="109" t="s">
        <v>26</v>
      </c>
    </row>
    <row r="601" spans="1:8" ht="16.5" thickBot="1">
      <c r="A601" s="12" t="s">
        <v>27</v>
      </c>
      <c r="B601" s="24">
        <v>2.2936639999999997</v>
      </c>
      <c r="C601" s="26">
        <v>1.2605346000000002</v>
      </c>
      <c r="D601" s="24">
        <v>6.1070639999999994</v>
      </c>
      <c r="E601" s="26">
        <v>4.5896538000000007</v>
      </c>
      <c r="F601" s="26">
        <v>4.5369999999999999</v>
      </c>
      <c r="G601" s="26">
        <v>2.4089999999999998</v>
      </c>
      <c r="H601" s="109" t="s">
        <v>851</v>
      </c>
    </row>
    <row r="602" spans="1:8" ht="16.5" thickBot="1">
      <c r="A602" s="12" t="s">
        <v>28</v>
      </c>
      <c r="B602" s="24">
        <v>7.0999999999999994E-2</v>
      </c>
      <c r="C602" s="26">
        <v>3.2000000000000001E-2</v>
      </c>
      <c r="D602" s="26">
        <v>0</v>
      </c>
      <c r="E602" s="26">
        <v>0</v>
      </c>
      <c r="F602" s="26">
        <v>0</v>
      </c>
      <c r="G602" s="26">
        <v>4.0000000000000001E-3</v>
      </c>
      <c r="H602" s="109" t="s">
        <v>853</v>
      </c>
    </row>
    <row r="603" spans="1:8" ht="16.5" thickBot="1">
      <c r="A603" s="12" t="s">
        <v>29</v>
      </c>
      <c r="B603" s="24">
        <v>0</v>
      </c>
      <c r="C603" s="26">
        <v>0</v>
      </c>
      <c r="D603" s="24">
        <v>0</v>
      </c>
      <c r="E603" s="26">
        <v>0</v>
      </c>
      <c r="F603" s="26">
        <v>0</v>
      </c>
      <c r="G603" s="26">
        <v>0</v>
      </c>
      <c r="H603" s="109" t="s">
        <v>821</v>
      </c>
    </row>
    <row r="604" spans="1:8" ht="16.5" thickBot="1">
      <c r="A604" s="12" t="s">
        <v>30</v>
      </c>
      <c r="B604" s="24">
        <v>0.15</v>
      </c>
      <c r="C604" s="26">
        <v>0.26900000000000002</v>
      </c>
      <c r="D604" s="24">
        <v>0.34199999999999997</v>
      </c>
      <c r="E604" s="26">
        <v>0.19699999999999995</v>
      </c>
      <c r="F604" s="26">
        <v>0.13</v>
      </c>
      <c r="G604" s="26">
        <v>0.23200000000000001</v>
      </c>
      <c r="H604" s="109" t="s">
        <v>848</v>
      </c>
    </row>
    <row r="605" spans="1:8" ht="16.5" thickBot="1">
      <c r="A605" s="12" t="s">
        <v>31</v>
      </c>
      <c r="B605" s="24">
        <v>106.693</v>
      </c>
      <c r="C605" s="26">
        <v>59.09</v>
      </c>
      <c r="D605" s="24">
        <v>98.284999999999997</v>
      </c>
      <c r="E605" s="26">
        <v>54.704000000000001</v>
      </c>
      <c r="F605" s="26">
        <v>24.170999999999999</v>
      </c>
      <c r="G605" s="26">
        <v>11.983000000000001</v>
      </c>
      <c r="H605" s="109" t="s">
        <v>849</v>
      </c>
    </row>
    <row r="606" spans="1:8" ht="16.5" thickBot="1">
      <c r="A606" s="12" t="s">
        <v>32</v>
      </c>
      <c r="B606" s="24">
        <v>0</v>
      </c>
      <c r="C606" s="26">
        <v>0</v>
      </c>
      <c r="D606" s="24">
        <v>0.56000000000000005</v>
      </c>
      <c r="E606" s="26">
        <v>0.27400000000000002</v>
      </c>
      <c r="F606" s="26">
        <v>7.4999999999999997E-2</v>
      </c>
      <c r="G606" s="26">
        <v>3.6999999999999998E-2</v>
      </c>
      <c r="H606" s="109" t="s">
        <v>854</v>
      </c>
    </row>
    <row r="607" spans="1:8" ht="16.5" thickBot="1">
      <c r="A607" s="12" t="s">
        <v>33</v>
      </c>
      <c r="B607" s="24">
        <v>552.06799999999998</v>
      </c>
      <c r="C607" s="26">
        <v>262.81376192867907</v>
      </c>
      <c r="D607" s="24">
        <v>460.88600000000002</v>
      </c>
      <c r="E607" s="26">
        <v>224.7142108814846</v>
      </c>
      <c r="F607" s="26">
        <v>208.416</v>
      </c>
      <c r="G607" s="26">
        <v>95.97</v>
      </c>
      <c r="H607" s="109" t="s">
        <v>852</v>
      </c>
    </row>
    <row r="608" spans="1:8" ht="16.5" thickBot="1">
      <c r="A608" s="12" t="s">
        <v>34</v>
      </c>
      <c r="B608" s="24">
        <v>330.55799999999999</v>
      </c>
      <c r="C608" s="26">
        <v>172.864</v>
      </c>
      <c r="D608" s="24">
        <v>419.12900000000002</v>
      </c>
      <c r="E608" s="26">
        <v>217.44499999999999</v>
      </c>
      <c r="F608" s="26">
        <v>375.572</v>
      </c>
      <c r="G608" s="26">
        <v>158.59299999999999</v>
      </c>
      <c r="H608" s="109" t="s">
        <v>850</v>
      </c>
    </row>
    <row r="609" spans="1:10" ht="16.5" thickBot="1">
      <c r="A609" s="12" t="s">
        <v>35</v>
      </c>
      <c r="B609" s="24">
        <v>0</v>
      </c>
      <c r="C609" s="26">
        <v>0</v>
      </c>
      <c r="D609" s="26">
        <v>0</v>
      </c>
      <c r="E609" s="26">
        <v>0</v>
      </c>
      <c r="F609" s="26">
        <v>0</v>
      </c>
      <c r="G609" s="26">
        <v>0</v>
      </c>
      <c r="H609" s="109" t="s">
        <v>36</v>
      </c>
    </row>
    <row r="610" spans="1:10" ht="16.5" thickBot="1">
      <c r="A610" s="54" t="s">
        <v>37</v>
      </c>
      <c r="B610" s="27">
        <v>0</v>
      </c>
      <c r="C610" s="28">
        <v>0</v>
      </c>
      <c r="D610" s="26">
        <v>0</v>
      </c>
      <c r="E610" s="26">
        <v>0</v>
      </c>
      <c r="F610" s="26">
        <v>0</v>
      </c>
      <c r="G610" s="26">
        <v>0</v>
      </c>
      <c r="H610" s="108" t="s">
        <v>38</v>
      </c>
    </row>
    <row r="611" spans="1:10" ht="16.5" thickBot="1">
      <c r="A611" s="75" t="s">
        <v>552</v>
      </c>
      <c r="B611" s="77">
        <f>SUM(B589:B610)</f>
        <v>3231.1829100000004</v>
      </c>
      <c r="C611" s="77">
        <f>SUM(C589:C610)</f>
        <v>1619.001926227739</v>
      </c>
      <c r="D611" s="77">
        <f>SUM(D589:D610)</f>
        <v>3437.9032569999995</v>
      </c>
      <c r="E611" s="77">
        <f>SUM(E589:E610)</f>
        <v>1748.8154698992244</v>
      </c>
      <c r="F611" s="126">
        <v>2415.7370000000001</v>
      </c>
      <c r="G611" s="126">
        <v>984.38699999999994</v>
      </c>
      <c r="H611" s="105" t="s">
        <v>855</v>
      </c>
    </row>
    <row r="612" spans="1:10" ht="16.5" thickBot="1">
      <c r="A612" s="75" t="s">
        <v>545</v>
      </c>
      <c r="B612" s="77">
        <v>27982.172000000002</v>
      </c>
      <c r="C612" s="77">
        <v>13755.081</v>
      </c>
      <c r="D612" s="77">
        <v>27374.421999999999</v>
      </c>
      <c r="E612" s="77">
        <v>14381.207</v>
      </c>
      <c r="F612" s="126">
        <v>29311.043000000001</v>
      </c>
      <c r="G612" s="126">
        <v>12006.248</v>
      </c>
      <c r="H612" s="112" t="s">
        <v>553</v>
      </c>
    </row>
    <row r="613" spans="1:10">
      <c r="B613" s="43"/>
      <c r="C613" s="43"/>
      <c r="D613" s="43"/>
      <c r="E613" s="43"/>
      <c r="F613" s="43"/>
      <c r="G613" s="43"/>
    </row>
    <row r="614" spans="1:10">
      <c r="A614" s="119" t="s">
        <v>110</v>
      </c>
      <c r="H614" s="120" t="s">
        <v>111</v>
      </c>
    </row>
    <row r="615" spans="1:10" ht="21" customHeight="1">
      <c r="A615" s="67" t="s">
        <v>653</v>
      </c>
      <c r="H615" s="102" t="s">
        <v>122</v>
      </c>
    </row>
    <row r="616" spans="1:10" ht="24" customHeight="1" thickBot="1">
      <c r="A616" s="232" t="s">
        <v>43</v>
      </c>
      <c r="B616" s="232"/>
      <c r="C616" s="232"/>
      <c r="E616" s="38"/>
      <c r="G616" s="38" t="s">
        <v>477</v>
      </c>
      <c r="H616" s="38" t="s">
        <v>476</v>
      </c>
    </row>
    <row r="617" spans="1:10" ht="16.5" thickBot="1">
      <c r="A617" s="55" t="s">
        <v>7</v>
      </c>
      <c r="B617" s="238">
        <v>2016</v>
      </c>
      <c r="C617" s="239"/>
      <c r="D617" s="238">
        <v>2017</v>
      </c>
      <c r="E617" s="239"/>
      <c r="F617" s="238">
        <v>2018</v>
      </c>
      <c r="G617" s="239"/>
      <c r="H617" s="56" t="s">
        <v>3</v>
      </c>
    </row>
    <row r="618" spans="1:10">
      <c r="A618" s="57"/>
      <c r="B618" s="54" t="s">
        <v>46</v>
      </c>
      <c r="C618" s="103" t="s">
        <v>47</v>
      </c>
      <c r="D618" s="103" t="s">
        <v>46</v>
      </c>
      <c r="E618" s="22" t="s">
        <v>47</v>
      </c>
      <c r="F618" s="103" t="s">
        <v>46</v>
      </c>
      <c r="G618" s="22" t="s">
        <v>47</v>
      </c>
      <c r="H618" s="58"/>
    </row>
    <row r="619" spans="1:10" ht="16.5" thickBot="1">
      <c r="A619" s="59"/>
      <c r="B619" s="23" t="s">
        <v>48</v>
      </c>
      <c r="C619" s="6" t="s">
        <v>49</v>
      </c>
      <c r="D619" s="107" t="s">
        <v>48</v>
      </c>
      <c r="E619" s="2" t="s">
        <v>49</v>
      </c>
      <c r="F619" s="107" t="s">
        <v>48</v>
      </c>
      <c r="G619" s="2" t="s">
        <v>49</v>
      </c>
      <c r="H619" s="60"/>
    </row>
    <row r="620" spans="1:10" ht="17.25" thickTop="1" thickBot="1">
      <c r="A620" s="12" t="s">
        <v>13</v>
      </c>
      <c r="B620" s="24">
        <v>0</v>
      </c>
      <c r="C620" s="26">
        <v>0</v>
      </c>
      <c r="D620" s="24">
        <v>5.0000000000000001E-3</v>
      </c>
      <c r="E620" s="26">
        <v>1.6E-2</v>
      </c>
      <c r="F620" s="26">
        <v>0</v>
      </c>
      <c r="G620" s="26">
        <v>4.2000000000000003E-2</v>
      </c>
      <c r="H620" s="109" t="s">
        <v>819</v>
      </c>
      <c r="I620" s="43"/>
      <c r="J620" s="43"/>
    </row>
    <row r="621" spans="1:10" ht="16.5" thickBot="1">
      <c r="A621" s="12" t="s">
        <v>14</v>
      </c>
      <c r="B621" s="24">
        <v>0.23799999999999999</v>
      </c>
      <c r="C621" s="26">
        <v>0.29099999999999998</v>
      </c>
      <c r="D621" s="24">
        <v>1.4239999999999999</v>
      </c>
      <c r="E621" s="26">
        <v>0.83799999999999997</v>
      </c>
      <c r="F621" s="26">
        <v>62.156999999999996</v>
      </c>
      <c r="G621" s="26">
        <v>30.161999999999999</v>
      </c>
      <c r="H621" s="109" t="s">
        <v>840</v>
      </c>
      <c r="I621" s="43"/>
      <c r="J621" s="43"/>
    </row>
    <row r="622" spans="1:10" ht="16.5" thickBot="1">
      <c r="A622" s="12" t="s">
        <v>15</v>
      </c>
      <c r="B622" s="24">
        <v>0</v>
      </c>
      <c r="C622" s="26">
        <v>0</v>
      </c>
      <c r="D622" s="24">
        <v>0</v>
      </c>
      <c r="E622" s="26">
        <v>1E-3</v>
      </c>
      <c r="F622" s="26">
        <v>0</v>
      </c>
      <c r="G622" s="26">
        <v>0</v>
      </c>
      <c r="H622" s="109" t="s">
        <v>841</v>
      </c>
      <c r="I622" s="43"/>
      <c r="J622" s="43"/>
    </row>
    <row r="623" spans="1:10" ht="16.5" thickBot="1">
      <c r="A623" s="12" t="s">
        <v>16</v>
      </c>
      <c r="B623" s="24">
        <v>2E-3</v>
      </c>
      <c r="C623" s="26">
        <v>5.0000000000000001E-3</v>
      </c>
      <c r="D623" s="26">
        <v>0</v>
      </c>
      <c r="E623" s="26">
        <v>0</v>
      </c>
      <c r="F623" s="26">
        <v>0</v>
      </c>
      <c r="G623" s="26">
        <v>1E-3</v>
      </c>
      <c r="H623" s="109" t="s">
        <v>844</v>
      </c>
      <c r="I623" s="43"/>
      <c r="J623" s="43"/>
    </row>
    <row r="624" spans="1:10" ht="16.5" thickBot="1">
      <c r="A624" s="12" t="s">
        <v>17</v>
      </c>
      <c r="B624" s="24">
        <v>0</v>
      </c>
      <c r="C624" s="26">
        <v>0</v>
      </c>
      <c r="D624" s="24">
        <v>0</v>
      </c>
      <c r="E624" s="26">
        <v>0</v>
      </c>
      <c r="F624" s="26">
        <v>0.54900000000000004</v>
      </c>
      <c r="G624" s="26">
        <v>0.249</v>
      </c>
      <c r="H624" s="109" t="s">
        <v>845</v>
      </c>
      <c r="I624" s="43"/>
      <c r="J624" s="43"/>
    </row>
    <row r="625" spans="1:10" ht="16.5" thickBot="1">
      <c r="A625" s="12" t="s">
        <v>18</v>
      </c>
      <c r="B625" s="24">
        <v>0</v>
      </c>
      <c r="C625" s="26">
        <v>0</v>
      </c>
      <c r="D625" s="26">
        <v>0</v>
      </c>
      <c r="E625" s="26">
        <v>0</v>
      </c>
      <c r="F625" s="26">
        <v>0</v>
      </c>
      <c r="G625" s="26">
        <v>0</v>
      </c>
      <c r="H625" s="109" t="s">
        <v>820</v>
      </c>
      <c r="I625" s="43"/>
      <c r="J625" s="43"/>
    </row>
    <row r="626" spans="1:10" ht="16.5" thickBot="1">
      <c r="A626" s="12" t="s">
        <v>19</v>
      </c>
      <c r="B626" s="24">
        <v>0</v>
      </c>
      <c r="C626" s="26">
        <v>0</v>
      </c>
      <c r="D626" s="26">
        <v>0</v>
      </c>
      <c r="E626" s="26">
        <v>0</v>
      </c>
      <c r="F626" s="26">
        <v>0</v>
      </c>
      <c r="G626" s="26">
        <v>0</v>
      </c>
      <c r="H626" s="109" t="s">
        <v>20</v>
      </c>
      <c r="I626" s="43"/>
      <c r="J626" s="43"/>
    </row>
    <row r="627" spans="1:10" ht="16.5" thickBot="1">
      <c r="A627" s="12" t="s">
        <v>21</v>
      </c>
      <c r="B627" s="24">
        <v>4.2999999999999997E-2</v>
      </c>
      <c r="C627" s="26">
        <v>0.186</v>
      </c>
      <c r="D627" s="24">
        <v>0.47599999999999998</v>
      </c>
      <c r="E627" s="26">
        <v>0.372</v>
      </c>
      <c r="F627" s="26">
        <v>4.4999999999999998E-2</v>
      </c>
      <c r="G627" s="26">
        <v>0.156</v>
      </c>
      <c r="H627" s="109" t="s">
        <v>846</v>
      </c>
      <c r="I627" s="43"/>
      <c r="J627" s="43"/>
    </row>
    <row r="628" spans="1:10" ht="16.5" thickBot="1">
      <c r="A628" s="12" t="s">
        <v>22</v>
      </c>
      <c r="B628" s="24">
        <v>0</v>
      </c>
      <c r="C628" s="26">
        <v>0</v>
      </c>
      <c r="D628" s="24">
        <v>0</v>
      </c>
      <c r="E628" s="26">
        <v>0</v>
      </c>
      <c r="F628" s="26">
        <v>0</v>
      </c>
      <c r="G628" s="26">
        <v>0</v>
      </c>
      <c r="H628" s="109" t="s">
        <v>847</v>
      </c>
      <c r="I628" s="43"/>
      <c r="J628" s="43"/>
    </row>
    <row r="629" spans="1:10" ht="16.5" thickBot="1">
      <c r="A629" s="12" t="s">
        <v>23</v>
      </c>
      <c r="B629" s="24">
        <v>0</v>
      </c>
      <c r="C629" s="26">
        <v>0</v>
      </c>
      <c r="D629" s="24">
        <v>0</v>
      </c>
      <c r="E629" s="26">
        <v>0</v>
      </c>
      <c r="F629" s="26">
        <v>0</v>
      </c>
      <c r="G629" s="26">
        <v>1E-3</v>
      </c>
      <c r="H629" s="109" t="s">
        <v>856</v>
      </c>
      <c r="I629" s="43"/>
      <c r="J629" s="43"/>
    </row>
    <row r="630" spans="1:10" ht="16.5" thickBot="1">
      <c r="A630" s="12" t="s">
        <v>24</v>
      </c>
      <c r="B630" s="24">
        <v>0</v>
      </c>
      <c r="C630" s="26">
        <v>0</v>
      </c>
      <c r="D630" s="26">
        <v>0</v>
      </c>
      <c r="E630" s="26">
        <v>0</v>
      </c>
      <c r="F630" s="26">
        <v>0</v>
      </c>
      <c r="G630" s="26">
        <v>0</v>
      </c>
      <c r="H630" s="109" t="s">
        <v>818</v>
      </c>
      <c r="I630" s="43"/>
      <c r="J630" s="43"/>
    </row>
    <row r="631" spans="1:10" ht="16.5" thickBot="1">
      <c r="A631" s="12" t="s">
        <v>25</v>
      </c>
      <c r="B631" s="24">
        <v>0</v>
      </c>
      <c r="C631" s="26">
        <v>0</v>
      </c>
      <c r="D631" s="26">
        <v>0</v>
      </c>
      <c r="E631" s="26">
        <v>0</v>
      </c>
      <c r="F631" s="26">
        <v>0</v>
      </c>
      <c r="G631" s="26">
        <v>0</v>
      </c>
      <c r="H631" s="109" t="s">
        <v>26</v>
      </c>
      <c r="I631" s="43"/>
      <c r="J631" s="43"/>
    </row>
    <row r="632" spans="1:10" ht="16.5" thickBot="1">
      <c r="A632" s="12" t="s">
        <v>27</v>
      </c>
      <c r="B632" s="24">
        <v>2E-3</v>
      </c>
      <c r="C632" s="26">
        <v>2E-3</v>
      </c>
      <c r="D632" s="24">
        <v>6.2E-2</v>
      </c>
      <c r="E632" s="26">
        <v>8.6999999999999994E-2</v>
      </c>
      <c r="F632" s="26">
        <v>9.4E-2</v>
      </c>
      <c r="G632" s="26">
        <v>8.8999999999999996E-2</v>
      </c>
      <c r="H632" s="109" t="s">
        <v>851</v>
      </c>
      <c r="I632" s="43"/>
      <c r="J632" s="43"/>
    </row>
    <row r="633" spans="1:10" ht="16.5" thickBot="1">
      <c r="A633" s="12" t="s">
        <v>28</v>
      </c>
      <c r="B633" s="24">
        <v>7.9000000000000001E-2</v>
      </c>
      <c r="C633" s="26">
        <v>0.183</v>
      </c>
      <c r="D633" s="24">
        <v>0</v>
      </c>
      <c r="E633" s="26">
        <v>0</v>
      </c>
      <c r="F633" s="26">
        <v>0</v>
      </c>
      <c r="G633" s="26">
        <v>0.52600000000000002</v>
      </c>
      <c r="H633" s="109" t="s">
        <v>853</v>
      </c>
      <c r="I633" s="43"/>
      <c r="J633" s="43"/>
    </row>
    <row r="634" spans="1:10" ht="16.5" thickBot="1">
      <c r="A634" s="12" t="s">
        <v>29</v>
      </c>
      <c r="B634" s="24">
        <v>0</v>
      </c>
      <c r="C634" s="26">
        <v>0</v>
      </c>
      <c r="D634" s="24">
        <v>0</v>
      </c>
      <c r="E634" s="26">
        <v>0</v>
      </c>
      <c r="F634" s="26">
        <v>0</v>
      </c>
      <c r="G634" s="26">
        <v>0</v>
      </c>
      <c r="H634" s="109" t="s">
        <v>821</v>
      </c>
      <c r="I634" s="43"/>
      <c r="J634" s="43"/>
    </row>
    <row r="635" spans="1:10" ht="16.5" thickBot="1">
      <c r="A635" s="12" t="s">
        <v>30</v>
      </c>
      <c r="B635" s="24">
        <v>0.20899999999999999</v>
      </c>
      <c r="C635" s="26">
        <v>0.60499999999999998</v>
      </c>
      <c r="D635" s="24">
        <v>0.14000000000000001</v>
      </c>
      <c r="E635" s="26">
        <v>0.51400000000000001</v>
      </c>
      <c r="F635" s="26">
        <v>2E-3</v>
      </c>
      <c r="G635" s="26">
        <v>5.0000000000000001E-3</v>
      </c>
      <c r="H635" s="109" t="s">
        <v>848</v>
      </c>
      <c r="I635" s="43"/>
      <c r="J635" s="43"/>
    </row>
    <row r="636" spans="1:10" ht="16.5" thickBot="1">
      <c r="A636" s="12" t="s">
        <v>31</v>
      </c>
      <c r="B636" s="24">
        <v>1E-3</v>
      </c>
      <c r="C636" s="26">
        <v>5.0000000000000001E-3</v>
      </c>
      <c r="D636" s="24">
        <v>4.0000000000000001E-3</v>
      </c>
      <c r="E636" s="26">
        <v>8.0000000000000002E-3</v>
      </c>
      <c r="F636" s="26">
        <v>8.9999999999999993E-3</v>
      </c>
      <c r="G636" s="26">
        <v>4.1000000000000002E-2</v>
      </c>
      <c r="H636" s="109" t="s">
        <v>849</v>
      </c>
      <c r="I636" s="43"/>
      <c r="J636" s="43"/>
    </row>
    <row r="637" spans="1:10" ht="16.5" thickBot="1">
      <c r="A637" s="12" t="s">
        <v>32</v>
      </c>
      <c r="B637" s="24">
        <v>0</v>
      </c>
      <c r="C637" s="26">
        <v>0</v>
      </c>
      <c r="D637" s="24">
        <v>0.19400000000000001</v>
      </c>
      <c r="E637" s="26">
        <v>8.5999999999999993E-2</v>
      </c>
      <c r="F637" s="26">
        <v>0</v>
      </c>
      <c r="G637" s="26">
        <v>0</v>
      </c>
      <c r="H637" s="109" t="s">
        <v>854</v>
      </c>
      <c r="I637" s="43"/>
      <c r="J637" s="43"/>
    </row>
    <row r="638" spans="1:10" ht="16.5" thickBot="1">
      <c r="A638" s="12" t="s">
        <v>33</v>
      </c>
      <c r="B638" s="24">
        <v>2.9140000000000001</v>
      </c>
      <c r="C638" s="26">
        <v>6.71</v>
      </c>
      <c r="D638" s="24">
        <v>7.6999999999999999E-2</v>
      </c>
      <c r="E638" s="26">
        <v>0.186</v>
      </c>
      <c r="F638" s="26">
        <v>195.90600000000001</v>
      </c>
      <c r="G638" s="26">
        <v>90.503</v>
      </c>
      <c r="H638" s="109" t="s">
        <v>852</v>
      </c>
      <c r="I638" s="43"/>
      <c r="J638" s="43"/>
    </row>
    <row r="639" spans="1:10" ht="16.5" thickBot="1">
      <c r="A639" s="12" t="s">
        <v>34</v>
      </c>
      <c r="B639" s="24">
        <v>3.4000000000000002E-2</v>
      </c>
      <c r="C639" s="26">
        <v>0.121</v>
      </c>
      <c r="D639" s="24">
        <v>4.2000000000000003E-2</v>
      </c>
      <c r="E639" s="26">
        <v>0.13800000000000001</v>
      </c>
      <c r="F639" s="26">
        <v>0.03</v>
      </c>
      <c r="G639" s="26">
        <v>0.11700000000000001</v>
      </c>
      <c r="H639" s="109" t="s">
        <v>850</v>
      </c>
      <c r="I639" s="43"/>
      <c r="J639" s="43"/>
    </row>
    <row r="640" spans="1:10" ht="16.5" thickBot="1">
      <c r="A640" s="12" t="s">
        <v>35</v>
      </c>
      <c r="B640" s="24">
        <v>0</v>
      </c>
      <c r="C640" s="26">
        <v>0</v>
      </c>
      <c r="D640" s="26">
        <v>0</v>
      </c>
      <c r="E640" s="26">
        <v>0</v>
      </c>
      <c r="F640" s="26">
        <v>0</v>
      </c>
      <c r="G640" s="26">
        <v>0</v>
      </c>
      <c r="H640" s="109" t="s">
        <v>36</v>
      </c>
      <c r="I640" s="43"/>
      <c r="J640" s="43"/>
    </row>
    <row r="641" spans="1:10" ht="16.5" thickBot="1">
      <c r="A641" s="54" t="s">
        <v>37</v>
      </c>
      <c r="B641" s="27">
        <v>0</v>
      </c>
      <c r="C641" s="26">
        <v>0</v>
      </c>
      <c r="D641" s="26">
        <v>0</v>
      </c>
      <c r="E641" s="26">
        <v>0</v>
      </c>
      <c r="F641" s="26">
        <v>0</v>
      </c>
      <c r="G641" s="26">
        <v>0</v>
      </c>
      <c r="H641" s="108" t="s">
        <v>38</v>
      </c>
      <c r="I641" s="43"/>
      <c r="J641" s="43"/>
    </row>
    <row r="642" spans="1:10" ht="16.5" thickBot="1">
      <c r="A642" s="75" t="s">
        <v>552</v>
      </c>
      <c r="B642" s="77">
        <f>SUM(B620:B641)</f>
        <v>3.5219999999999998</v>
      </c>
      <c r="C642" s="77">
        <f>SUM(C620:C641)</f>
        <v>8.1080000000000005</v>
      </c>
      <c r="D642" s="77">
        <f>SUM(D620:D641)</f>
        <v>2.4239999999999995</v>
      </c>
      <c r="E642" s="77">
        <f>SUM(E620:E641)</f>
        <v>2.246</v>
      </c>
      <c r="F642" s="126">
        <v>258.81099999999998</v>
      </c>
      <c r="G642" s="126">
        <v>121.892</v>
      </c>
      <c r="H642" s="105" t="s">
        <v>855</v>
      </c>
    </row>
    <row r="643" spans="1:10" ht="16.5" thickBot="1">
      <c r="A643" s="75" t="s">
        <v>545</v>
      </c>
      <c r="B643" s="77">
        <v>98.674999999999997</v>
      </c>
      <c r="C643" s="77">
        <v>124.083</v>
      </c>
      <c r="D643" s="77">
        <v>2635.73</v>
      </c>
      <c r="E643" s="77">
        <v>481.15300000000002</v>
      </c>
      <c r="F643" s="126">
        <v>699.53800000000001</v>
      </c>
      <c r="G643" s="126">
        <v>646.74900000000002</v>
      </c>
      <c r="H643" s="112" t="s">
        <v>553</v>
      </c>
    </row>
    <row r="644" spans="1:10">
      <c r="A644" s="17"/>
      <c r="B644" s="7"/>
      <c r="C644" s="7"/>
      <c r="D644" s="7"/>
      <c r="E644" s="7"/>
      <c r="F644" s="7"/>
      <c r="G644" s="7"/>
      <c r="H644" s="7"/>
    </row>
    <row r="645" spans="1:10">
      <c r="A645" s="17"/>
      <c r="B645" s="7"/>
      <c r="C645" s="7"/>
      <c r="D645" s="7"/>
      <c r="E645" s="7"/>
      <c r="F645" s="7"/>
      <c r="G645" s="7"/>
      <c r="H645" s="7"/>
    </row>
    <row r="646" spans="1:10">
      <c r="A646" s="119" t="s">
        <v>482</v>
      </c>
      <c r="B646" s="102"/>
      <c r="C646" s="102"/>
      <c r="D646" s="102"/>
      <c r="E646" s="102"/>
      <c r="F646" s="102"/>
      <c r="G646" s="102"/>
      <c r="H646" s="120" t="s">
        <v>483</v>
      </c>
    </row>
    <row r="647" spans="1:10" ht="15.75" customHeight="1">
      <c r="A647" s="97" t="s">
        <v>654</v>
      </c>
      <c r="B647" s="50"/>
      <c r="C647" s="50"/>
      <c r="D647" s="50"/>
      <c r="E647" s="50"/>
      <c r="F647" s="50"/>
      <c r="G647" s="50"/>
      <c r="H647" s="50" t="s">
        <v>548</v>
      </c>
    </row>
    <row r="648" spans="1:10" ht="16.5" customHeight="1" thickBot="1">
      <c r="A648" s="232" t="s">
        <v>43</v>
      </c>
      <c r="B648" s="232"/>
      <c r="C648" s="232"/>
      <c r="E648" s="38"/>
      <c r="G648" s="38" t="s">
        <v>477</v>
      </c>
      <c r="H648" s="38" t="s">
        <v>476</v>
      </c>
    </row>
    <row r="649" spans="1:10" ht="16.5" thickBot="1">
      <c r="A649" s="55" t="s">
        <v>7</v>
      </c>
      <c r="B649" s="238">
        <v>2016</v>
      </c>
      <c r="C649" s="239"/>
      <c r="D649" s="238">
        <v>2017</v>
      </c>
      <c r="E649" s="239"/>
      <c r="F649" s="238">
        <v>2018</v>
      </c>
      <c r="G649" s="239"/>
      <c r="H649" s="56" t="s">
        <v>3</v>
      </c>
    </row>
    <row r="650" spans="1:10">
      <c r="A650" s="57"/>
      <c r="B650" s="54" t="s">
        <v>46</v>
      </c>
      <c r="C650" s="103" t="s">
        <v>47</v>
      </c>
      <c r="D650" s="103" t="s">
        <v>46</v>
      </c>
      <c r="E650" s="22" t="s">
        <v>47</v>
      </c>
      <c r="F650" s="103" t="s">
        <v>46</v>
      </c>
      <c r="G650" s="22" t="s">
        <v>47</v>
      </c>
      <c r="H650" s="58"/>
    </row>
    <row r="651" spans="1:10" ht="16.5" thickBot="1">
      <c r="A651" s="59"/>
      <c r="B651" s="23" t="s">
        <v>48</v>
      </c>
      <c r="C651" s="6" t="s">
        <v>49</v>
      </c>
      <c r="D651" s="107" t="s">
        <v>48</v>
      </c>
      <c r="E651" s="2" t="s">
        <v>49</v>
      </c>
      <c r="F651" s="107" t="s">
        <v>48</v>
      </c>
      <c r="G651" s="2" t="s">
        <v>49</v>
      </c>
      <c r="H651" s="60"/>
    </row>
    <row r="652" spans="1:10" ht="17.25" thickTop="1" thickBot="1">
      <c r="A652" s="12" t="s">
        <v>13</v>
      </c>
      <c r="B652" s="24">
        <v>0.128</v>
      </c>
      <c r="C652" s="26">
        <v>0.1</v>
      </c>
      <c r="D652" s="24">
        <v>6.2E-2</v>
      </c>
      <c r="E652" s="26">
        <v>0.104</v>
      </c>
      <c r="F652" s="26">
        <v>8.7999999999999995E-2</v>
      </c>
      <c r="G652" s="26">
        <v>5.7000000000000002E-2</v>
      </c>
      <c r="H652" s="109" t="s">
        <v>819</v>
      </c>
    </row>
    <row r="653" spans="1:10" ht="16.5" thickBot="1">
      <c r="A653" s="12" t="s">
        <v>14</v>
      </c>
      <c r="B653" s="24">
        <v>1.5369999999999999</v>
      </c>
      <c r="C653" s="26">
        <v>3.8159999999999998</v>
      </c>
      <c r="D653" s="24">
        <v>2.7789999999999999</v>
      </c>
      <c r="E653" s="26">
        <v>4.5380000000000003</v>
      </c>
      <c r="F653" s="26">
        <v>6.702</v>
      </c>
      <c r="G653" s="26">
        <v>17.824999999999999</v>
      </c>
      <c r="H653" s="109" t="s">
        <v>840</v>
      </c>
    </row>
    <row r="654" spans="1:10" ht="16.5" thickBot="1">
      <c r="A654" s="12" t="s">
        <v>15</v>
      </c>
      <c r="B654" s="24">
        <v>7.0000000000000001E-3</v>
      </c>
      <c r="C654" s="26">
        <v>1.7999999999999999E-2</v>
      </c>
      <c r="D654" s="24">
        <v>8.0000000000000002E-3</v>
      </c>
      <c r="E654" s="26">
        <v>3.9E-2</v>
      </c>
      <c r="F654" s="26">
        <v>5.0000000000000001E-3</v>
      </c>
      <c r="G654" s="26">
        <v>1.7000000000000001E-2</v>
      </c>
      <c r="H654" s="109" t="s">
        <v>841</v>
      </c>
    </row>
    <row r="655" spans="1:10" ht="16.5" thickBot="1">
      <c r="A655" s="12" t="s">
        <v>16</v>
      </c>
      <c r="B655" s="24">
        <v>0.80500000000000005</v>
      </c>
      <c r="C655" s="26">
        <v>1.341</v>
      </c>
      <c r="D655" s="24">
        <v>1.4039999999999999</v>
      </c>
      <c r="E655" s="26">
        <v>2.2810000000000001</v>
      </c>
      <c r="F655" s="26">
        <v>1.18</v>
      </c>
      <c r="G655" s="26">
        <v>2.0209999999999999</v>
      </c>
      <c r="H655" s="109" t="s">
        <v>844</v>
      </c>
    </row>
    <row r="656" spans="1:10" ht="16.5" thickBot="1">
      <c r="A656" s="12" t="s">
        <v>17</v>
      </c>
      <c r="B656" s="24">
        <v>3.5999999999999997E-2</v>
      </c>
      <c r="C656" s="26">
        <v>1.9E-2</v>
      </c>
      <c r="D656" s="24">
        <v>5.7000000000000002E-2</v>
      </c>
      <c r="E656" s="26">
        <v>4.3999999999999997E-2</v>
      </c>
      <c r="F656" s="26">
        <v>3.4000000000000002E-2</v>
      </c>
      <c r="G656" s="26">
        <v>5.8999999999999997E-2</v>
      </c>
      <c r="H656" s="109" t="s">
        <v>845</v>
      </c>
    </row>
    <row r="657" spans="1:8" ht="16.5" thickBot="1">
      <c r="A657" s="12" t="s">
        <v>18</v>
      </c>
      <c r="B657" s="24">
        <v>0</v>
      </c>
      <c r="C657" s="26">
        <v>0</v>
      </c>
      <c r="D657" s="26">
        <v>0</v>
      </c>
      <c r="E657" s="26">
        <v>0</v>
      </c>
      <c r="F657" s="26">
        <v>0</v>
      </c>
      <c r="G657" s="26">
        <v>0</v>
      </c>
      <c r="H657" s="109" t="s">
        <v>820</v>
      </c>
    </row>
    <row r="658" spans="1:8" ht="16.5" thickBot="1">
      <c r="A658" s="12" t="s">
        <v>19</v>
      </c>
      <c r="B658" s="24">
        <v>0</v>
      </c>
      <c r="C658" s="26">
        <v>0</v>
      </c>
      <c r="D658" s="26">
        <v>0</v>
      </c>
      <c r="E658" s="26">
        <v>0</v>
      </c>
      <c r="F658" s="26">
        <v>0</v>
      </c>
      <c r="G658" s="26">
        <v>0</v>
      </c>
      <c r="H658" s="109" t="s">
        <v>20</v>
      </c>
    </row>
    <row r="659" spans="1:8" ht="16.5" thickBot="1">
      <c r="A659" s="12" t="s">
        <v>21</v>
      </c>
      <c r="B659" s="24">
        <v>5.2939999999999996</v>
      </c>
      <c r="C659" s="26">
        <v>3.6589999999999998</v>
      </c>
      <c r="D659" s="24">
        <v>11.151999999999999</v>
      </c>
      <c r="E659" s="26">
        <v>11.682</v>
      </c>
      <c r="F659" s="26">
        <v>27.143999999999998</v>
      </c>
      <c r="G659" s="26">
        <v>14.55</v>
      </c>
      <c r="H659" s="109" t="s">
        <v>846</v>
      </c>
    </row>
    <row r="660" spans="1:8" ht="16.5" thickBot="1">
      <c r="A660" s="12" t="s">
        <v>22</v>
      </c>
      <c r="B660" s="24">
        <v>0</v>
      </c>
      <c r="C660" s="26">
        <v>0</v>
      </c>
      <c r="D660" s="24">
        <v>1.008</v>
      </c>
      <c r="E660" s="26">
        <v>0.77100000000000002</v>
      </c>
      <c r="F660" s="26">
        <v>1.2E-2</v>
      </c>
      <c r="G660" s="26">
        <v>0.77100000000000002</v>
      </c>
      <c r="H660" s="109" t="s">
        <v>847</v>
      </c>
    </row>
    <row r="661" spans="1:8" ht="16.5" thickBot="1">
      <c r="A661" s="12" t="s">
        <v>23</v>
      </c>
      <c r="B661" s="24">
        <v>5.0000000000000001E-3</v>
      </c>
      <c r="C661" s="26">
        <v>0.01</v>
      </c>
      <c r="D661" s="24">
        <v>5.0000000000000001E-3</v>
      </c>
      <c r="E661" s="26">
        <v>8.0000000000000002E-3</v>
      </c>
      <c r="F661" s="26">
        <v>1.2999999999999999E-2</v>
      </c>
      <c r="G661" s="26">
        <v>1.6E-2</v>
      </c>
      <c r="H661" s="109" t="s">
        <v>856</v>
      </c>
    </row>
    <row r="662" spans="1:8" ht="16.5" thickBot="1">
      <c r="A662" s="12" t="s">
        <v>24</v>
      </c>
      <c r="B662" s="24">
        <v>0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109" t="s">
        <v>818</v>
      </c>
    </row>
    <row r="663" spans="1:8" ht="16.5" thickBot="1">
      <c r="A663" s="12" t="s">
        <v>25</v>
      </c>
      <c r="B663" s="24">
        <v>2.4300000000000002E-2</v>
      </c>
      <c r="C663" s="26">
        <v>2.7E-2</v>
      </c>
      <c r="D663" s="24">
        <v>0.04</v>
      </c>
      <c r="E663" s="26">
        <v>7.3999999999999996E-2</v>
      </c>
      <c r="F663" s="26">
        <v>8.9999999999999993E-3</v>
      </c>
      <c r="G663" s="26">
        <v>3.4000000000000002E-2</v>
      </c>
      <c r="H663" s="109" t="s">
        <v>26</v>
      </c>
    </row>
    <row r="664" spans="1:8" ht="16.5" thickBot="1">
      <c r="A664" s="12" t="s">
        <v>27</v>
      </c>
      <c r="B664" s="24">
        <v>9.5000000000000001E-2</v>
      </c>
      <c r="C664" s="26">
        <v>0.104</v>
      </c>
      <c r="D664" s="24">
        <v>0.183</v>
      </c>
      <c r="E664" s="26">
        <v>0.33600000000000002</v>
      </c>
      <c r="F664" s="26">
        <v>9.1999999999999998E-2</v>
      </c>
      <c r="G664" s="26">
        <v>0.124</v>
      </c>
      <c r="H664" s="109" t="s">
        <v>851</v>
      </c>
    </row>
    <row r="665" spans="1:8" ht="16.5" thickBot="1">
      <c r="A665" s="12" t="s">
        <v>28</v>
      </c>
      <c r="B665" s="24">
        <v>1.7999999999999999E-2</v>
      </c>
      <c r="C665" s="26">
        <v>2.5000000000000001E-2</v>
      </c>
      <c r="D665" s="24">
        <v>4.8000000000000001E-2</v>
      </c>
      <c r="E665" s="26">
        <v>4.9000000000000002E-2</v>
      </c>
      <c r="F665" s="26">
        <v>0</v>
      </c>
      <c r="G665" s="26">
        <v>2.5000000000000001E-2</v>
      </c>
      <c r="H665" s="109" t="s">
        <v>853</v>
      </c>
    </row>
    <row r="666" spans="1:8" ht="16.5" thickBot="1">
      <c r="A666" s="12" t="s">
        <v>29</v>
      </c>
      <c r="B666" s="24">
        <v>0</v>
      </c>
      <c r="C666" s="26">
        <v>0</v>
      </c>
      <c r="D666" s="24">
        <v>1E-3</v>
      </c>
      <c r="E666" s="26">
        <v>3.0000000000000001E-3</v>
      </c>
      <c r="F666" s="26">
        <v>0</v>
      </c>
      <c r="G666" s="26">
        <v>0</v>
      </c>
      <c r="H666" s="109" t="s">
        <v>821</v>
      </c>
    </row>
    <row r="667" spans="1:8" ht="16.5" thickBot="1">
      <c r="A667" s="12" t="s">
        <v>30</v>
      </c>
      <c r="B667" s="24">
        <v>3.7999999999999999E-2</v>
      </c>
      <c r="C667" s="26">
        <v>5.6000000000000001E-2</v>
      </c>
      <c r="D667" s="24">
        <v>1.7999999999999999E-2</v>
      </c>
      <c r="E667" s="26">
        <v>0.15</v>
      </c>
      <c r="F667" s="26">
        <v>3.2000000000000001E-2</v>
      </c>
      <c r="G667" s="26">
        <v>0.104</v>
      </c>
      <c r="H667" s="109" t="s">
        <v>848</v>
      </c>
    </row>
    <row r="668" spans="1:8" ht="16.5" thickBot="1">
      <c r="A668" s="12" t="s">
        <v>31</v>
      </c>
      <c r="B668" s="24">
        <v>0.05</v>
      </c>
      <c r="C668" s="26">
        <v>7.2999999999999995E-2</v>
      </c>
      <c r="D668" s="24">
        <v>8.4000000000000005E-2</v>
      </c>
      <c r="E668" s="26">
        <v>0.109</v>
      </c>
      <c r="F668" s="26">
        <v>5.2999999999999999E-2</v>
      </c>
      <c r="G668" s="26">
        <v>5.3999999999999999E-2</v>
      </c>
      <c r="H668" s="109" t="s">
        <v>849</v>
      </c>
    </row>
    <row r="669" spans="1:8" ht="16.5" thickBot="1">
      <c r="A669" s="12" t="s">
        <v>32</v>
      </c>
      <c r="B669" s="24">
        <v>1E-3</v>
      </c>
      <c r="C669" s="26">
        <v>1E-3</v>
      </c>
      <c r="D669" s="24">
        <v>0</v>
      </c>
      <c r="E669" s="26">
        <v>0</v>
      </c>
      <c r="F669" s="26">
        <v>0</v>
      </c>
      <c r="G669" s="26">
        <v>0</v>
      </c>
      <c r="H669" s="109" t="s">
        <v>854</v>
      </c>
    </row>
    <row r="670" spans="1:8" ht="16.5" thickBot="1">
      <c r="A670" s="12" t="s">
        <v>33</v>
      </c>
      <c r="B670" s="24">
        <v>9.9101394052044594</v>
      </c>
      <c r="C670" s="26">
        <v>6.1459999999999999</v>
      </c>
      <c r="D670" s="24">
        <f>B670/C670*E670</f>
        <v>16.874326208178434</v>
      </c>
      <c r="E670" s="26">
        <v>10.465</v>
      </c>
      <c r="F670" s="26">
        <v>38.229999999999997</v>
      </c>
      <c r="G670" s="26">
        <v>14.635</v>
      </c>
      <c r="H670" s="109" t="s">
        <v>852</v>
      </c>
    </row>
    <row r="671" spans="1:8" ht="16.5" thickBot="1">
      <c r="A671" s="12" t="s">
        <v>34</v>
      </c>
      <c r="B671" s="24">
        <v>5.8999999999999997E-2</v>
      </c>
      <c r="C671" s="26">
        <v>8.7999999999999995E-2</v>
      </c>
      <c r="D671" s="24">
        <v>0.11</v>
      </c>
      <c r="E671" s="26">
        <v>0.159</v>
      </c>
      <c r="F671" s="26">
        <v>0.17599999999999999</v>
      </c>
      <c r="G671" s="26">
        <v>0.36099999999999999</v>
      </c>
      <c r="H671" s="109" t="s">
        <v>850</v>
      </c>
    </row>
    <row r="672" spans="1:8" ht="16.5" thickBot="1">
      <c r="A672" s="12" t="s">
        <v>35</v>
      </c>
      <c r="B672" s="24">
        <v>0</v>
      </c>
      <c r="C672" s="26">
        <v>0</v>
      </c>
      <c r="D672" s="26">
        <v>0</v>
      </c>
      <c r="E672" s="26">
        <v>0</v>
      </c>
      <c r="F672" s="26">
        <v>0</v>
      </c>
      <c r="G672" s="26">
        <v>0</v>
      </c>
      <c r="H672" s="109" t="s">
        <v>36</v>
      </c>
    </row>
    <row r="673" spans="1:8" ht="16.5" thickBot="1">
      <c r="A673" s="54" t="s">
        <v>37</v>
      </c>
      <c r="B673" s="27">
        <v>1E-3</v>
      </c>
      <c r="C673" s="28">
        <v>1.4999999999999999E-2</v>
      </c>
      <c r="D673" s="27">
        <v>0</v>
      </c>
      <c r="E673" s="28">
        <v>3.0000000000000001E-3</v>
      </c>
      <c r="F673" s="26">
        <v>2.1999999999999999E-2</v>
      </c>
      <c r="G673" s="26">
        <v>5.0000000000000001E-3</v>
      </c>
      <c r="H673" s="108" t="s">
        <v>38</v>
      </c>
    </row>
    <row r="674" spans="1:8" ht="16.5" thickBot="1">
      <c r="A674" s="75" t="s">
        <v>552</v>
      </c>
      <c r="B674" s="77">
        <f>SUM(B652:B673)</f>
        <v>18.008439405204463</v>
      </c>
      <c r="C674" s="77">
        <f>SUM(C652:C673)</f>
        <v>15.497999999999996</v>
      </c>
      <c r="D674" s="77">
        <f>SUM(D652:D673)</f>
        <v>33.833326208178434</v>
      </c>
      <c r="E674" s="77">
        <f>SUM(E652:E673)</f>
        <v>30.814999999999998</v>
      </c>
      <c r="F674" s="126">
        <v>73.792000000000002</v>
      </c>
      <c r="G674" s="126">
        <v>49.901000000000003</v>
      </c>
      <c r="H674" s="105" t="s">
        <v>855</v>
      </c>
    </row>
    <row r="675" spans="1:8" ht="16.5" thickBot="1">
      <c r="A675" s="75" t="s">
        <v>545</v>
      </c>
      <c r="B675" s="77">
        <v>8177.8149999999996</v>
      </c>
      <c r="C675" s="77">
        <v>5292.52</v>
      </c>
      <c r="D675" s="77">
        <v>7985.5969999999998</v>
      </c>
      <c r="E675" s="77">
        <v>5568.0619999999999</v>
      </c>
      <c r="F675" s="126">
        <f>D675/E675*G675</f>
        <v>8019.3116774364207</v>
      </c>
      <c r="G675" s="126">
        <v>5591.57</v>
      </c>
      <c r="H675" s="112" t="s">
        <v>553</v>
      </c>
    </row>
    <row r="676" spans="1:8">
      <c r="A676" s="86"/>
      <c r="B676" s="87"/>
      <c r="C676" s="87"/>
      <c r="D676" s="87"/>
      <c r="E676" s="87"/>
      <c r="F676" s="87"/>
      <c r="G676" s="87"/>
      <c r="H676" s="115"/>
    </row>
    <row r="677" spans="1:8">
      <c r="A677" s="119" t="s">
        <v>484</v>
      </c>
      <c r="C677" s="102"/>
      <c r="D677" s="102"/>
      <c r="E677" s="102"/>
      <c r="F677" s="102"/>
      <c r="G677" s="102"/>
      <c r="H677" s="120" t="s">
        <v>485</v>
      </c>
    </row>
    <row r="678" spans="1:8">
      <c r="A678" s="97" t="s">
        <v>655</v>
      </c>
      <c r="D678" s="50"/>
      <c r="E678" s="50"/>
      <c r="F678" s="50"/>
      <c r="G678" s="50"/>
      <c r="H678" s="50" t="s">
        <v>541</v>
      </c>
    </row>
    <row r="679" spans="1:8" ht="16.5" customHeight="1" thickBot="1">
      <c r="A679" s="232" t="s">
        <v>43</v>
      </c>
      <c r="B679" s="232"/>
      <c r="C679" s="232"/>
      <c r="E679" s="38"/>
      <c r="G679" s="38" t="s">
        <v>477</v>
      </c>
      <c r="H679" s="38" t="s">
        <v>476</v>
      </c>
    </row>
    <row r="680" spans="1:8" ht="16.5" thickBot="1">
      <c r="A680" s="55" t="s">
        <v>7</v>
      </c>
      <c r="B680" s="238">
        <v>2016</v>
      </c>
      <c r="C680" s="239"/>
      <c r="D680" s="238">
        <v>2017</v>
      </c>
      <c r="E680" s="239"/>
      <c r="F680" s="238">
        <v>2018</v>
      </c>
      <c r="G680" s="239"/>
      <c r="H680" s="56" t="s">
        <v>3</v>
      </c>
    </row>
    <row r="681" spans="1:8">
      <c r="A681" s="57"/>
      <c r="B681" s="54" t="s">
        <v>46</v>
      </c>
      <c r="C681" s="103" t="s">
        <v>47</v>
      </c>
      <c r="D681" s="103" t="s">
        <v>46</v>
      </c>
      <c r="E681" s="22" t="s">
        <v>47</v>
      </c>
      <c r="F681" s="103" t="s">
        <v>46</v>
      </c>
      <c r="G681" s="22" t="s">
        <v>47</v>
      </c>
      <c r="H681" s="58"/>
    </row>
    <row r="682" spans="1:8" ht="16.5" thickBot="1">
      <c r="A682" s="59"/>
      <c r="B682" s="23" t="s">
        <v>48</v>
      </c>
      <c r="C682" s="6" t="s">
        <v>49</v>
      </c>
      <c r="D682" s="107" t="s">
        <v>48</v>
      </c>
      <c r="E682" s="2" t="s">
        <v>49</v>
      </c>
      <c r="F682" s="107" t="s">
        <v>48</v>
      </c>
      <c r="G682" s="2" t="s">
        <v>49</v>
      </c>
      <c r="H682" s="60"/>
    </row>
    <row r="683" spans="1:8" ht="17.25" thickTop="1" thickBot="1">
      <c r="A683" s="12" t="s">
        <v>13</v>
      </c>
      <c r="B683" s="24">
        <v>0</v>
      </c>
      <c r="C683" s="26">
        <v>0.93</v>
      </c>
      <c r="D683" s="24">
        <v>0.03</v>
      </c>
      <c r="E683" s="26">
        <v>0.80500000000000005</v>
      </c>
      <c r="F683" s="26">
        <v>0.03</v>
      </c>
      <c r="G683" s="26">
        <v>0.107</v>
      </c>
      <c r="H683" s="109" t="s">
        <v>819</v>
      </c>
    </row>
    <row r="684" spans="1:8" ht="16.5" thickBot="1">
      <c r="A684" s="12" t="s">
        <v>14</v>
      </c>
      <c r="B684" s="24">
        <v>21.472999999999999</v>
      </c>
      <c r="C684" s="26">
        <v>4.1379999999999999</v>
      </c>
      <c r="D684" s="24">
        <v>24.210999999999999</v>
      </c>
      <c r="E684" s="26">
        <v>3.7919999999999998</v>
      </c>
      <c r="F684" s="26">
        <v>20.837</v>
      </c>
      <c r="G684" s="26">
        <v>2.08</v>
      </c>
      <c r="H684" s="109" t="s">
        <v>840</v>
      </c>
    </row>
    <row r="685" spans="1:8" ht="16.5" thickBot="1">
      <c r="A685" s="12" t="s">
        <v>15</v>
      </c>
      <c r="B685" s="24">
        <v>5.49</v>
      </c>
      <c r="C685" s="26">
        <v>0.69299999999999995</v>
      </c>
      <c r="D685" s="24">
        <v>2.5569999999999999</v>
      </c>
      <c r="E685" s="26">
        <v>0.29699999999999999</v>
      </c>
      <c r="F685" s="26">
        <v>1.0999999999999999E-2</v>
      </c>
      <c r="G685" s="26">
        <v>0.01</v>
      </c>
      <c r="H685" s="109" t="s">
        <v>841</v>
      </c>
    </row>
    <row r="686" spans="1:8" ht="16.5" thickBot="1">
      <c r="A686" s="12" t="s">
        <v>16</v>
      </c>
      <c r="B686" s="24">
        <v>0</v>
      </c>
      <c r="C686" s="26">
        <v>0.58799999999999997</v>
      </c>
      <c r="D686" s="24">
        <v>6.6139999999999999</v>
      </c>
      <c r="E686" s="26">
        <v>0.497</v>
      </c>
      <c r="F686" s="26">
        <v>5.1079999999999997</v>
      </c>
      <c r="G686" s="26">
        <v>0.66500000000000004</v>
      </c>
      <c r="H686" s="109" t="s">
        <v>844</v>
      </c>
    </row>
    <row r="687" spans="1:8" ht="16.5" thickBot="1">
      <c r="A687" s="12" t="s">
        <v>17</v>
      </c>
      <c r="B687" s="24">
        <v>0.34899999999999998</v>
      </c>
      <c r="C687" s="26">
        <v>2.702</v>
      </c>
      <c r="D687" s="24">
        <v>2.7029999999999998</v>
      </c>
      <c r="E687" s="26">
        <v>22.102</v>
      </c>
      <c r="F687" s="26">
        <v>14.207000000000001</v>
      </c>
      <c r="G687" s="26">
        <v>2.266</v>
      </c>
      <c r="H687" s="109" t="s">
        <v>845</v>
      </c>
    </row>
    <row r="688" spans="1:8" ht="16.5" thickBot="1">
      <c r="A688" s="12" t="s">
        <v>18</v>
      </c>
      <c r="B688" s="24">
        <v>0</v>
      </c>
      <c r="C688" s="26">
        <v>0</v>
      </c>
      <c r="D688" s="26">
        <v>0</v>
      </c>
      <c r="E688" s="26">
        <v>0</v>
      </c>
      <c r="F688" s="26">
        <v>0</v>
      </c>
      <c r="G688" s="26">
        <v>0</v>
      </c>
      <c r="H688" s="109" t="s">
        <v>820</v>
      </c>
    </row>
    <row r="689" spans="1:8" ht="16.5" thickBot="1">
      <c r="A689" s="12" t="s">
        <v>19</v>
      </c>
      <c r="B689" s="24">
        <v>0</v>
      </c>
      <c r="C689" s="26">
        <v>0.106</v>
      </c>
      <c r="D689" s="24">
        <v>12</v>
      </c>
      <c r="E689" s="26">
        <v>1.748</v>
      </c>
      <c r="F689" s="26">
        <v>4.2530000000000001</v>
      </c>
      <c r="G689" s="26">
        <v>0.746</v>
      </c>
      <c r="H689" s="109" t="s">
        <v>20</v>
      </c>
    </row>
    <row r="690" spans="1:8" ht="16.5" thickBot="1">
      <c r="A690" s="12" t="s">
        <v>21</v>
      </c>
      <c r="B690" s="24">
        <v>0</v>
      </c>
      <c r="C690" s="26">
        <v>0.44500000000000001</v>
      </c>
      <c r="D690" s="24">
        <v>8.2080000000000002</v>
      </c>
      <c r="E690" s="26">
        <v>0.93400000000000005</v>
      </c>
      <c r="F690" s="26">
        <v>6.0030000000000001</v>
      </c>
      <c r="G690" s="26">
        <v>0.48099999999999998</v>
      </c>
      <c r="H690" s="109" t="s">
        <v>846</v>
      </c>
    </row>
    <row r="691" spans="1:8" ht="16.5" thickBot="1">
      <c r="A691" s="12" t="s">
        <v>22</v>
      </c>
      <c r="B691" s="24">
        <v>89.960999999999999</v>
      </c>
      <c r="C691" s="26">
        <v>6.931</v>
      </c>
      <c r="D691" s="24">
        <v>44.674999999999997</v>
      </c>
      <c r="E691" s="26">
        <v>5.58</v>
      </c>
      <c r="F691" s="26">
        <v>74.055999999999997</v>
      </c>
      <c r="G691" s="26">
        <v>13.683</v>
      </c>
      <c r="H691" s="109" t="s">
        <v>847</v>
      </c>
    </row>
    <row r="692" spans="1:8" ht="16.5" thickBot="1">
      <c r="A692" s="12" t="s">
        <v>23</v>
      </c>
      <c r="B692" s="24">
        <v>4.0000000000000001E-3</v>
      </c>
      <c r="C692" s="26">
        <v>0.374</v>
      </c>
      <c r="D692" s="24">
        <v>1.915</v>
      </c>
      <c r="E692" s="26">
        <v>0.20100000000000001</v>
      </c>
      <c r="F692" s="26">
        <v>2.294</v>
      </c>
      <c r="G692" s="26">
        <v>0.308</v>
      </c>
      <c r="H692" s="109" t="s">
        <v>856</v>
      </c>
    </row>
    <row r="693" spans="1:8" ht="16.5" thickBot="1">
      <c r="A693" s="12" t="s">
        <v>24</v>
      </c>
      <c r="B693" s="24">
        <v>0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109" t="s">
        <v>818</v>
      </c>
    </row>
    <row r="694" spans="1:8" ht="16.5" thickBot="1">
      <c r="A694" s="12" t="s">
        <v>25</v>
      </c>
      <c r="B694" s="24">
        <v>5.3999999999999999E-2</v>
      </c>
      <c r="C694" s="26">
        <v>0.11600000000000001</v>
      </c>
      <c r="D694" s="24">
        <v>0.46272413793103445</v>
      </c>
      <c r="E694" s="26">
        <v>0.99399999999999999</v>
      </c>
      <c r="F694" s="26">
        <v>13.398999999999999</v>
      </c>
      <c r="G694" s="26">
        <v>1.9610000000000001</v>
      </c>
      <c r="H694" s="109" t="s">
        <v>26</v>
      </c>
    </row>
    <row r="695" spans="1:8" ht="16.5" thickBot="1">
      <c r="A695" s="12" t="s">
        <v>27</v>
      </c>
      <c r="B695" s="24">
        <v>7.0000000000000001E-3</v>
      </c>
      <c r="C695" s="26">
        <v>2.8000000000000001E-2</v>
      </c>
      <c r="D695" s="24">
        <v>0</v>
      </c>
      <c r="E695" s="26">
        <v>1E-3</v>
      </c>
      <c r="F695" s="26">
        <v>3.7999999999999999E-2</v>
      </c>
      <c r="G695" s="26">
        <v>2.8000000000000001E-2</v>
      </c>
      <c r="H695" s="109" t="s">
        <v>851</v>
      </c>
    </row>
    <row r="696" spans="1:8" ht="16.5" thickBot="1">
      <c r="A696" s="12" t="s">
        <v>28</v>
      </c>
      <c r="B696" s="24">
        <v>2.5999999999999999E-2</v>
      </c>
      <c r="C696" s="26">
        <v>4.4999999999999998E-2</v>
      </c>
      <c r="D696" s="24">
        <v>0</v>
      </c>
      <c r="E696" s="26">
        <v>0</v>
      </c>
      <c r="F696" s="26">
        <v>0</v>
      </c>
      <c r="G696" s="26">
        <v>4.2000000000000003E-2</v>
      </c>
      <c r="H696" s="109" t="s">
        <v>853</v>
      </c>
    </row>
    <row r="697" spans="1:8" ht="16.5" thickBot="1">
      <c r="A697" s="12" t="s">
        <v>29</v>
      </c>
      <c r="B697" s="24">
        <v>0</v>
      </c>
      <c r="C697" s="26">
        <v>0</v>
      </c>
      <c r="D697" s="24">
        <v>0</v>
      </c>
      <c r="E697" s="26">
        <v>0</v>
      </c>
      <c r="F697" s="26">
        <v>0</v>
      </c>
      <c r="G697" s="26">
        <v>0</v>
      </c>
      <c r="H697" s="109" t="s">
        <v>821</v>
      </c>
    </row>
    <row r="698" spans="1:8" ht="16.5" thickBot="1">
      <c r="A698" s="12" t="s">
        <v>30</v>
      </c>
      <c r="B698" s="24">
        <v>0</v>
      </c>
      <c r="C698" s="26">
        <v>1.6E-2</v>
      </c>
      <c r="D698" s="24">
        <v>1.7000000000000001E-2</v>
      </c>
      <c r="E698" s="26">
        <v>2.5000000000000001E-2</v>
      </c>
      <c r="F698" s="26">
        <v>0.02</v>
      </c>
      <c r="G698" s="26">
        <v>3.3000000000000002E-2</v>
      </c>
      <c r="H698" s="109" t="s">
        <v>848</v>
      </c>
    </row>
    <row r="699" spans="1:8" ht="16.5" thickBot="1">
      <c r="A699" s="12" t="s">
        <v>31</v>
      </c>
      <c r="B699" s="24">
        <v>0.83599999999999997</v>
      </c>
      <c r="C699" s="26">
        <v>0.66100000000000003</v>
      </c>
      <c r="D699" s="24">
        <v>3.8959999999999999</v>
      </c>
      <c r="E699" s="26">
        <v>0.45900000000000002</v>
      </c>
      <c r="F699" s="26">
        <v>0.41699999999999998</v>
      </c>
      <c r="G699" s="26">
        <v>8.4000000000000005E-2</v>
      </c>
      <c r="H699" s="109" t="s">
        <v>849</v>
      </c>
    </row>
    <row r="700" spans="1:8" ht="16.5" thickBot="1">
      <c r="A700" s="12" t="s">
        <v>32</v>
      </c>
      <c r="B700" s="24">
        <v>0</v>
      </c>
      <c r="C700" s="26">
        <v>0</v>
      </c>
      <c r="D700" s="26">
        <v>0</v>
      </c>
      <c r="E700" s="26">
        <v>0</v>
      </c>
      <c r="F700" s="26">
        <v>0</v>
      </c>
      <c r="G700" s="26">
        <v>0</v>
      </c>
      <c r="H700" s="109" t="s">
        <v>854</v>
      </c>
    </row>
    <row r="701" spans="1:8" ht="16.5" thickBot="1">
      <c r="A701" s="12" t="s">
        <v>33</v>
      </c>
      <c r="B701" s="24">
        <v>54.137999999999998</v>
      </c>
      <c r="C701" s="26">
        <v>47.591000000000001</v>
      </c>
      <c r="D701" s="24">
        <v>211.49600000000001</v>
      </c>
      <c r="E701" s="26">
        <v>39.396000000000001</v>
      </c>
      <c r="F701" s="26">
        <v>284.61599999999999</v>
      </c>
      <c r="G701" s="26">
        <v>33.442999999999998</v>
      </c>
      <c r="H701" s="109" t="s">
        <v>852</v>
      </c>
    </row>
    <row r="702" spans="1:8" ht="16.5" thickBot="1">
      <c r="A702" s="12" t="s">
        <v>34</v>
      </c>
      <c r="B702" s="24">
        <v>2.181</v>
      </c>
      <c r="C702" s="26">
        <v>6.3609999999999998</v>
      </c>
      <c r="D702" s="24">
        <v>56.231000000000002</v>
      </c>
      <c r="E702" s="26">
        <v>5.8789999999999996</v>
      </c>
      <c r="F702" s="26">
        <v>92.908000000000001</v>
      </c>
      <c r="G702" s="26">
        <v>9.8109999999999999</v>
      </c>
      <c r="H702" s="109" t="s">
        <v>850</v>
      </c>
    </row>
    <row r="703" spans="1:8" ht="16.5" thickBot="1">
      <c r="A703" s="12" t="s">
        <v>35</v>
      </c>
      <c r="B703" s="24">
        <v>0</v>
      </c>
      <c r="C703" s="26">
        <v>0</v>
      </c>
      <c r="D703" s="26">
        <v>0</v>
      </c>
      <c r="E703" s="26">
        <v>0</v>
      </c>
      <c r="F703" s="26">
        <v>0</v>
      </c>
      <c r="G703" s="26">
        <v>0</v>
      </c>
      <c r="H703" s="109" t="s">
        <v>36</v>
      </c>
    </row>
    <row r="704" spans="1:8" ht="16.5" thickBot="1">
      <c r="A704" s="54" t="s">
        <v>37</v>
      </c>
      <c r="B704" s="27">
        <v>0.34899999999999998</v>
      </c>
      <c r="C704" s="28">
        <v>0.12</v>
      </c>
      <c r="D704" s="27">
        <v>6.4050000000000002</v>
      </c>
      <c r="E704" s="28">
        <v>0.84699999999999998</v>
      </c>
      <c r="F704" s="26">
        <v>0.60299999999999998</v>
      </c>
      <c r="G704" s="26">
        <v>0.33800000000000002</v>
      </c>
      <c r="H704" s="108" t="s">
        <v>38</v>
      </c>
    </row>
    <row r="705" spans="1:8" ht="16.5" thickBot="1">
      <c r="A705" s="75" t="s">
        <v>552</v>
      </c>
      <c r="B705" s="77">
        <f>SUM(B683:B704)</f>
        <v>174.86799999999999</v>
      </c>
      <c r="C705" s="77">
        <f>SUM(C683:C704)</f>
        <v>71.845000000000013</v>
      </c>
      <c r="D705" s="77">
        <f>SUM(D683:D704)</f>
        <v>381.42072413793102</v>
      </c>
      <c r="E705" s="77">
        <f>SUM(E683:E704)</f>
        <v>83.557000000000002</v>
      </c>
      <c r="F705" s="126">
        <v>518.79999999999995</v>
      </c>
      <c r="G705" s="126">
        <v>66.085999999999999</v>
      </c>
      <c r="H705" s="105" t="s">
        <v>855</v>
      </c>
    </row>
    <row r="706" spans="1:8" ht="16.5" thickBot="1">
      <c r="A706" s="75" t="s">
        <v>545</v>
      </c>
      <c r="B706" s="77">
        <v>5410.0581639522734</v>
      </c>
      <c r="C706" s="77">
        <v>810.34400000000005</v>
      </c>
      <c r="D706" s="77">
        <v>5373.9396579017784</v>
      </c>
      <c r="E706" s="77">
        <v>804.93399999999997</v>
      </c>
      <c r="F706" s="77">
        <f>D706/E706*G706</f>
        <v>5252.9393245082183</v>
      </c>
      <c r="G706" s="126">
        <v>786.81</v>
      </c>
      <c r="H706" s="112" t="s">
        <v>553</v>
      </c>
    </row>
    <row r="707" spans="1:8">
      <c r="A707" s="17"/>
      <c r="B707" s="7"/>
      <c r="C707" s="7"/>
      <c r="D707" s="7"/>
      <c r="E707" s="7"/>
      <c r="F707" s="7"/>
      <c r="G707" s="7"/>
      <c r="H707" s="7"/>
    </row>
    <row r="708" spans="1:8">
      <c r="A708" s="119" t="s">
        <v>486</v>
      </c>
      <c r="C708" s="102"/>
      <c r="D708" s="102"/>
      <c r="E708" s="102"/>
      <c r="F708" s="102"/>
      <c r="G708" s="102"/>
      <c r="H708" s="120" t="s">
        <v>487</v>
      </c>
    </row>
    <row r="709" spans="1:8" ht="15.75" customHeight="1">
      <c r="A709" s="67" t="s">
        <v>656</v>
      </c>
      <c r="C709" s="50"/>
      <c r="D709" s="50"/>
      <c r="E709" s="50"/>
      <c r="F709" s="50"/>
      <c r="G709" s="50"/>
      <c r="H709" s="66" t="s">
        <v>123</v>
      </c>
    </row>
    <row r="710" spans="1:8" ht="16.5" customHeight="1" thickBot="1">
      <c r="A710" s="232" t="s">
        <v>43</v>
      </c>
      <c r="B710" s="232"/>
      <c r="C710" s="232"/>
      <c r="E710" s="38"/>
      <c r="G710" s="38" t="s">
        <v>477</v>
      </c>
      <c r="H710" s="38" t="s">
        <v>476</v>
      </c>
    </row>
    <row r="711" spans="1:8" ht="16.5" thickBot="1">
      <c r="A711" s="55" t="s">
        <v>7</v>
      </c>
      <c r="B711" s="238">
        <v>2016</v>
      </c>
      <c r="C711" s="239"/>
      <c r="D711" s="238">
        <v>2017</v>
      </c>
      <c r="E711" s="239"/>
      <c r="F711" s="238">
        <v>2018</v>
      </c>
      <c r="G711" s="239"/>
      <c r="H711" s="56" t="s">
        <v>3</v>
      </c>
    </row>
    <row r="712" spans="1:8">
      <c r="A712" s="57"/>
      <c r="B712" s="54" t="s">
        <v>46</v>
      </c>
      <c r="C712" s="103" t="s">
        <v>47</v>
      </c>
      <c r="D712" s="103" t="s">
        <v>46</v>
      </c>
      <c r="E712" s="22" t="s">
        <v>47</v>
      </c>
      <c r="F712" s="103" t="s">
        <v>46</v>
      </c>
      <c r="G712" s="22" t="s">
        <v>47</v>
      </c>
      <c r="H712" s="58"/>
    </row>
    <row r="713" spans="1:8" ht="16.5" thickBot="1">
      <c r="A713" s="59"/>
      <c r="B713" s="23" t="s">
        <v>48</v>
      </c>
      <c r="C713" s="6" t="s">
        <v>49</v>
      </c>
      <c r="D713" s="107" t="s">
        <v>48</v>
      </c>
      <c r="E713" s="2" t="s">
        <v>49</v>
      </c>
      <c r="F713" s="107" t="s">
        <v>48</v>
      </c>
      <c r="G713" s="2" t="s">
        <v>49</v>
      </c>
      <c r="H713" s="60"/>
    </row>
    <row r="714" spans="1:8" ht="17.25" thickTop="1" thickBot="1">
      <c r="A714" s="12" t="s">
        <v>13</v>
      </c>
      <c r="B714" s="24">
        <v>6.81</v>
      </c>
      <c r="C714" s="26">
        <v>18.193999999999999</v>
      </c>
      <c r="D714" s="24">
        <v>5.875</v>
      </c>
      <c r="E714" s="26">
        <v>17.79</v>
      </c>
      <c r="F714" s="26">
        <v>4.4429999999999996</v>
      </c>
      <c r="G714" s="26">
        <v>15.396000000000001</v>
      </c>
      <c r="H714" s="109" t="s">
        <v>819</v>
      </c>
    </row>
    <row r="715" spans="1:8" ht="16.5" thickBot="1">
      <c r="A715" s="12" t="s">
        <v>14</v>
      </c>
      <c r="B715" s="24">
        <v>31.722999999999999</v>
      </c>
      <c r="C715" s="26">
        <v>66.766000000000005</v>
      </c>
      <c r="D715" s="24">
        <v>20.053999999999998</v>
      </c>
      <c r="E715" s="26">
        <v>63.887</v>
      </c>
      <c r="F715" s="26">
        <v>22.404</v>
      </c>
      <c r="G715" s="26">
        <v>109.209</v>
      </c>
      <c r="H715" s="109" t="s">
        <v>840</v>
      </c>
    </row>
    <row r="716" spans="1:8" ht="16.5" thickBot="1">
      <c r="A716" s="12" t="s">
        <v>15</v>
      </c>
      <c r="B716" s="24">
        <v>1.6559999999999999</v>
      </c>
      <c r="C716" s="26">
        <v>2.7440000000000002</v>
      </c>
      <c r="D716" s="24">
        <v>1.3109999999999999</v>
      </c>
      <c r="E716" s="26">
        <v>1.647</v>
      </c>
      <c r="F716" s="26">
        <v>0.53</v>
      </c>
      <c r="G716" s="26">
        <v>1.026</v>
      </c>
      <c r="H716" s="109" t="s">
        <v>841</v>
      </c>
    </row>
    <row r="717" spans="1:8" ht="16.5" thickBot="1">
      <c r="A717" s="12" t="s">
        <v>16</v>
      </c>
      <c r="B717" s="24">
        <v>4.7837039999999993</v>
      </c>
      <c r="C717" s="26">
        <v>9.7833608600000002</v>
      </c>
      <c r="D717" s="24">
        <v>4.6890000000000001</v>
      </c>
      <c r="E717" s="26">
        <v>9.8740000000000006</v>
      </c>
      <c r="F717" s="26">
        <v>4.4669999999999996</v>
      </c>
      <c r="G717" s="26">
        <v>11.711</v>
      </c>
      <c r="H717" s="109" t="s">
        <v>844</v>
      </c>
    </row>
    <row r="718" spans="1:8" ht="16.5" thickBot="1">
      <c r="A718" s="12" t="s">
        <v>17</v>
      </c>
      <c r="B718" s="24">
        <v>4.2000000000000003E-2</v>
      </c>
      <c r="C718" s="26">
        <v>8.6999999999999994E-2</v>
      </c>
      <c r="D718" s="24">
        <v>2.7E-2</v>
      </c>
      <c r="E718" s="26">
        <v>4.2999999999999997E-2</v>
      </c>
      <c r="F718" s="26">
        <v>1.4999999999999999E-2</v>
      </c>
      <c r="G718" s="26">
        <v>1.7999999999999999E-2</v>
      </c>
      <c r="H718" s="109" t="s">
        <v>845</v>
      </c>
    </row>
    <row r="719" spans="1:8" ht="16.5" thickBot="1">
      <c r="A719" s="12" t="s">
        <v>18</v>
      </c>
      <c r="B719" s="24">
        <v>0</v>
      </c>
      <c r="C719" s="26">
        <v>8.9999999999999993E-3</v>
      </c>
      <c r="D719" s="24">
        <v>2.1999999999999999E-2</v>
      </c>
      <c r="E719" s="26">
        <v>3.9E-2</v>
      </c>
      <c r="F719" s="26">
        <v>0</v>
      </c>
      <c r="G719" s="26">
        <v>0</v>
      </c>
      <c r="H719" s="109" t="s">
        <v>820</v>
      </c>
    </row>
    <row r="720" spans="1:8" ht="16.5" thickBot="1">
      <c r="A720" s="12" t="s">
        <v>19</v>
      </c>
      <c r="B720" s="24">
        <v>0</v>
      </c>
      <c r="C720" s="26">
        <v>2E-3</v>
      </c>
      <c r="D720" s="24">
        <v>0</v>
      </c>
      <c r="E720" s="26">
        <v>0</v>
      </c>
      <c r="F720" s="26">
        <v>0</v>
      </c>
      <c r="G720" s="26">
        <v>1E-3</v>
      </c>
      <c r="H720" s="109" t="s">
        <v>20</v>
      </c>
    </row>
    <row r="721" spans="1:8" ht="16.5" thickBot="1">
      <c r="A721" s="12" t="s">
        <v>21</v>
      </c>
      <c r="B721" s="24">
        <v>21.55</v>
      </c>
      <c r="C721" s="26">
        <v>36.658000000000001</v>
      </c>
      <c r="D721" s="24">
        <v>25.472999999999999</v>
      </c>
      <c r="E721" s="26">
        <v>40.191000000000003</v>
      </c>
      <c r="F721" s="26">
        <v>32.164999999999999</v>
      </c>
      <c r="G721" s="26">
        <v>58.762999999999998</v>
      </c>
      <c r="H721" s="109" t="s">
        <v>846</v>
      </c>
    </row>
    <row r="722" spans="1:8" ht="16.5" thickBot="1">
      <c r="A722" s="12" t="s">
        <v>22</v>
      </c>
      <c r="B722" s="24">
        <v>4.2000000000000003E-2</v>
      </c>
      <c r="C722" s="26">
        <v>5.8999999999999997E-2</v>
      </c>
      <c r="D722" s="24">
        <v>9.1999999999999998E-2</v>
      </c>
      <c r="E722" s="26">
        <v>0.10100000000000001</v>
      </c>
      <c r="F722" s="26">
        <v>0</v>
      </c>
      <c r="G722" s="26">
        <v>0.11700000000000001</v>
      </c>
      <c r="H722" s="109" t="s">
        <v>847</v>
      </c>
    </row>
    <row r="723" spans="1:8" ht="16.5" thickBot="1">
      <c r="A723" s="12" t="s">
        <v>23</v>
      </c>
      <c r="B723" s="24">
        <v>2.024</v>
      </c>
      <c r="C723" s="26">
        <v>3.6749999999999998</v>
      </c>
      <c r="D723" s="24">
        <v>2.4260000000000002</v>
      </c>
      <c r="E723" s="26">
        <v>4.4870000000000001</v>
      </c>
      <c r="F723" s="26">
        <v>3.3149999999999999</v>
      </c>
      <c r="G723" s="26">
        <v>5.2939999999999996</v>
      </c>
      <c r="H723" s="109" t="s">
        <v>856</v>
      </c>
    </row>
    <row r="724" spans="1:8" ht="16.5" thickBot="1">
      <c r="A724" s="12" t="s">
        <v>24</v>
      </c>
      <c r="B724" s="24">
        <v>0</v>
      </c>
      <c r="C724" s="26">
        <v>1E-3</v>
      </c>
      <c r="D724" s="24">
        <v>1E-3</v>
      </c>
      <c r="E724" s="26">
        <v>3.0000000000000001E-3</v>
      </c>
      <c r="F724" s="26">
        <v>1E-3</v>
      </c>
      <c r="G724" s="26">
        <v>2.9000000000000001E-2</v>
      </c>
      <c r="H724" s="109" t="s">
        <v>818</v>
      </c>
    </row>
    <row r="725" spans="1:8" ht="16.5" thickBot="1">
      <c r="A725" s="12" t="s">
        <v>25</v>
      </c>
      <c r="B725" s="24">
        <v>0.02</v>
      </c>
      <c r="C725" s="26">
        <v>7.1999999999999995E-2</v>
      </c>
      <c r="D725" s="24">
        <v>5.0999999999999997E-2</v>
      </c>
      <c r="E725" s="26">
        <v>0.55500000000000005</v>
      </c>
      <c r="F725" s="26">
        <v>2.4E-2</v>
      </c>
      <c r="G725" s="26">
        <v>8.5000000000000006E-2</v>
      </c>
      <c r="H725" s="109" t="s">
        <v>26</v>
      </c>
    </row>
    <row r="726" spans="1:8" ht="16.5" thickBot="1">
      <c r="A726" s="12" t="s">
        <v>27</v>
      </c>
      <c r="B726" s="24">
        <v>2.524</v>
      </c>
      <c r="C726" s="26">
        <v>4.5609999999999999</v>
      </c>
      <c r="D726" s="24">
        <v>3.0459999999999998</v>
      </c>
      <c r="E726" s="26">
        <v>7.2539999999999996</v>
      </c>
      <c r="F726" s="26">
        <v>3.2029999999999998</v>
      </c>
      <c r="G726" s="26">
        <v>12.31</v>
      </c>
      <c r="H726" s="109" t="s">
        <v>851</v>
      </c>
    </row>
    <row r="727" spans="1:8" ht="16.5" thickBot="1">
      <c r="A727" s="12" t="s">
        <v>28</v>
      </c>
      <c r="B727" s="24">
        <v>1.1850000000000001</v>
      </c>
      <c r="C727" s="26">
        <v>4.0540000000000003</v>
      </c>
      <c r="D727" s="24">
        <v>7.0000000000000001E-3</v>
      </c>
      <c r="E727" s="26">
        <v>3.1E-2</v>
      </c>
      <c r="F727" s="26">
        <v>0</v>
      </c>
      <c r="G727" s="26">
        <v>5.1669999999999998</v>
      </c>
      <c r="H727" s="109" t="s">
        <v>853</v>
      </c>
    </row>
    <row r="728" spans="1:8" ht="16.5" thickBot="1">
      <c r="A728" s="12" t="s">
        <v>29</v>
      </c>
      <c r="B728" s="24">
        <v>0</v>
      </c>
      <c r="C728" s="26">
        <v>0</v>
      </c>
      <c r="D728" s="24">
        <v>0</v>
      </c>
      <c r="E728" s="26">
        <v>2E-3</v>
      </c>
      <c r="F728" s="26">
        <v>0</v>
      </c>
      <c r="G728" s="26">
        <v>0</v>
      </c>
      <c r="H728" s="109" t="s">
        <v>821</v>
      </c>
    </row>
    <row r="729" spans="1:8" ht="16.5" thickBot="1">
      <c r="A729" s="12" t="s">
        <v>30</v>
      </c>
      <c r="B729" s="24">
        <v>9.5210000000000008</v>
      </c>
      <c r="C729" s="26">
        <v>11.561999999999999</v>
      </c>
      <c r="D729" s="24">
        <v>7.7439999999999998</v>
      </c>
      <c r="E729" s="26">
        <v>13.173999999999999</v>
      </c>
      <c r="F729" s="26">
        <v>8.02</v>
      </c>
      <c r="G729" s="26">
        <v>12.702999999999999</v>
      </c>
      <c r="H729" s="109" t="s">
        <v>848</v>
      </c>
    </row>
    <row r="730" spans="1:8" ht="16.5" thickBot="1">
      <c r="A730" s="12" t="s">
        <v>31</v>
      </c>
      <c r="B730" s="24">
        <v>2.7370000000000001</v>
      </c>
      <c r="C730" s="26">
        <v>12.254</v>
      </c>
      <c r="D730" s="24">
        <v>2.8130000000000002</v>
      </c>
      <c r="E730" s="26">
        <v>12.24</v>
      </c>
      <c r="F730" s="26">
        <v>3.1659999999999999</v>
      </c>
      <c r="G730" s="26">
        <v>14.38</v>
      </c>
      <c r="H730" s="109" t="s">
        <v>849</v>
      </c>
    </row>
    <row r="731" spans="1:8" ht="16.5" thickBot="1">
      <c r="A731" s="12" t="s">
        <v>32</v>
      </c>
      <c r="B731" s="24">
        <v>0</v>
      </c>
      <c r="C731" s="26">
        <v>0</v>
      </c>
      <c r="D731" s="24">
        <v>0</v>
      </c>
      <c r="E731" s="26">
        <v>0</v>
      </c>
      <c r="F731" s="26">
        <v>0</v>
      </c>
      <c r="G731" s="26">
        <v>0</v>
      </c>
      <c r="H731" s="109" t="s">
        <v>854</v>
      </c>
    </row>
    <row r="732" spans="1:8" ht="16.5" thickBot="1">
      <c r="A732" s="12" t="s">
        <v>33</v>
      </c>
      <c r="B732" s="24">
        <v>38.034999999999997</v>
      </c>
      <c r="C732" s="26">
        <v>131.61600000000001</v>
      </c>
      <c r="D732" s="24">
        <v>15.725</v>
      </c>
      <c r="E732" s="26">
        <v>64.698999999999998</v>
      </c>
      <c r="F732" s="26">
        <v>36.601999999999997</v>
      </c>
      <c r="G732" s="26">
        <v>60.173000000000002</v>
      </c>
      <c r="H732" s="109" t="s">
        <v>852</v>
      </c>
    </row>
    <row r="733" spans="1:8" ht="16.5" thickBot="1">
      <c r="A733" s="12" t="s">
        <v>34</v>
      </c>
      <c r="B733" s="24">
        <v>20.096</v>
      </c>
      <c r="C733" s="26">
        <v>35.363</v>
      </c>
      <c r="D733" s="24">
        <v>17.54</v>
      </c>
      <c r="E733" s="26">
        <v>30.574000000000002</v>
      </c>
      <c r="F733" s="26">
        <v>11.257</v>
      </c>
      <c r="G733" s="26">
        <v>20.975000000000001</v>
      </c>
      <c r="H733" s="109" t="s">
        <v>850</v>
      </c>
    </row>
    <row r="734" spans="1:8" ht="16.5" thickBot="1">
      <c r="A734" s="12" t="s">
        <v>35</v>
      </c>
      <c r="B734" s="24">
        <v>0</v>
      </c>
      <c r="C734" s="26">
        <v>0</v>
      </c>
      <c r="D734" s="24">
        <v>0</v>
      </c>
      <c r="E734" s="26">
        <v>0</v>
      </c>
      <c r="F734" s="26">
        <v>0</v>
      </c>
      <c r="G734" s="26">
        <v>0</v>
      </c>
      <c r="H734" s="109" t="s">
        <v>36</v>
      </c>
    </row>
    <row r="735" spans="1:8" ht="16.5" thickBot="1">
      <c r="A735" s="54" t="s">
        <v>37</v>
      </c>
      <c r="B735" s="27">
        <v>0.373</v>
      </c>
      <c r="C735" s="28">
        <v>0.41499999999999998</v>
      </c>
      <c r="D735" s="27">
        <v>0.35599999999999998</v>
      </c>
      <c r="E735" s="28">
        <v>0.40799999999999997</v>
      </c>
      <c r="F735" s="26">
        <v>0.29599999999999999</v>
      </c>
      <c r="G735" s="26">
        <v>0.33400000000000002</v>
      </c>
      <c r="H735" s="108" t="s">
        <v>38</v>
      </c>
    </row>
    <row r="736" spans="1:8" ht="16.5" thickBot="1">
      <c r="A736" s="75" t="s">
        <v>552</v>
      </c>
      <c r="B736" s="77">
        <f>SUM(B714:B735)</f>
        <v>143.12170399999999</v>
      </c>
      <c r="C736" s="77">
        <f>SUM(C714:C735)</f>
        <v>337.87536086000006</v>
      </c>
      <c r="D736" s="77">
        <v>107.252</v>
      </c>
      <c r="E736" s="77">
        <v>266.99900000000002</v>
      </c>
      <c r="F736" s="126">
        <f>SUM(F714:F735)</f>
        <v>129.90799999999999</v>
      </c>
      <c r="G736" s="126">
        <v>327.69099999999997</v>
      </c>
      <c r="H736" s="105" t="s">
        <v>855</v>
      </c>
    </row>
    <row r="737" spans="1:8" ht="16.5" thickBot="1">
      <c r="A737" s="75" t="s">
        <v>545</v>
      </c>
      <c r="B737" s="77">
        <v>3806.1060000000002</v>
      </c>
      <c r="C737" s="77">
        <v>11051.189</v>
      </c>
      <c r="D737" s="77">
        <v>3716.0390000000002</v>
      </c>
      <c r="E737" s="77">
        <v>11529.611000000001</v>
      </c>
      <c r="F737" s="126">
        <v>3882.6909999999998</v>
      </c>
      <c r="G737" s="126">
        <v>11894.816999999999</v>
      </c>
      <c r="H737" s="112" t="s">
        <v>553</v>
      </c>
    </row>
    <row r="738" spans="1:8">
      <c r="A738" s="86"/>
      <c r="B738" s="87"/>
      <c r="C738" s="87"/>
      <c r="D738" s="87"/>
      <c r="E738" s="87"/>
      <c r="F738" s="87"/>
      <c r="G738" s="87"/>
      <c r="H738" s="115"/>
    </row>
    <row r="739" spans="1:8">
      <c r="A739" s="119" t="s">
        <v>488</v>
      </c>
      <c r="H739" s="120" t="s">
        <v>489</v>
      </c>
    </row>
    <row r="740" spans="1:8">
      <c r="A740" s="97" t="s">
        <v>657</v>
      </c>
      <c r="G740" s="160" t="s">
        <v>827</v>
      </c>
      <c r="H740" s="102" t="s">
        <v>549</v>
      </c>
    </row>
    <row r="741" spans="1:8" ht="16.5" customHeight="1" thickBot="1">
      <c r="A741" s="232" t="s">
        <v>43</v>
      </c>
      <c r="B741" s="232"/>
      <c r="C741" s="232"/>
      <c r="E741" s="38"/>
      <c r="G741" s="38" t="s">
        <v>477</v>
      </c>
      <c r="H741" s="38" t="s">
        <v>476</v>
      </c>
    </row>
    <row r="742" spans="1:8" ht="16.5" thickBot="1">
      <c r="A742" s="61" t="s">
        <v>7</v>
      </c>
      <c r="B742" s="238">
        <v>2016</v>
      </c>
      <c r="C742" s="239"/>
      <c r="D742" s="238">
        <v>2017</v>
      </c>
      <c r="E742" s="239"/>
      <c r="F742" s="238">
        <v>2018</v>
      </c>
      <c r="G742" s="239"/>
      <c r="H742" s="56" t="s">
        <v>3</v>
      </c>
    </row>
    <row r="743" spans="1:8">
      <c r="A743" s="62"/>
      <c r="B743" s="54" t="s">
        <v>46</v>
      </c>
      <c r="C743" s="103" t="s">
        <v>47</v>
      </c>
      <c r="D743" s="103" t="s">
        <v>46</v>
      </c>
      <c r="E743" s="22" t="s">
        <v>47</v>
      </c>
      <c r="F743" s="156" t="s">
        <v>46</v>
      </c>
      <c r="G743" s="22" t="s">
        <v>47</v>
      </c>
      <c r="H743" s="58"/>
    </row>
    <row r="744" spans="1:8" ht="16.5" thickBot="1">
      <c r="A744" s="63"/>
      <c r="B744" s="23" t="s">
        <v>48</v>
      </c>
      <c r="C744" s="6" t="s">
        <v>49</v>
      </c>
      <c r="D744" s="107" t="s">
        <v>48</v>
      </c>
      <c r="E744" s="2" t="s">
        <v>49</v>
      </c>
      <c r="F744" s="154" t="s">
        <v>48</v>
      </c>
      <c r="G744" s="2" t="s">
        <v>49</v>
      </c>
      <c r="H744" s="60"/>
    </row>
    <row r="745" spans="1:8" ht="17.25" thickTop="1" thickBot="1">
      <c r="A745" s="12" t="s">
        <v>13</v>
      </c>
      <c r="B745" s="24">
        <v>2.5457200000000002</v>
      </c>
      <c r="C745" s="26">
        <v>2.08642102</v>
      </c>
      <c r="D745" s="24">
        <v>7.7590000000000003</v>
      </c>
      <c r="E745" s="26">
        <v>8.5630000000000006</v>
      </c>
      <c r="F745" s="26">
        <v>1.1479999999999999</v>
      </c>
      <c r="G745" s="26">
        <v>1.706</v>
      </c>
      <c r="H745" s="159" t="s">
        <v>819</v>
      </c>
    </row>
    <row r="746" spans="1:8" ht="16.5" thickBot="1">
      <c r="A746" s="12" t="s">
        <v>14</v>
      </c>
      <c r="B746" s="24">
        <v>201.20200000000003</v>
      </c>
      <c r="C746" s="26">
        <v>196.86</v>
      </c>
      <c r="D746" s="24">
        <v>279.887</v>
      </c>
      <c r="E746" s="26">
        <v>269.04500000000002</v>
      </c>
      <c r="F746" s="26">
        <v>307.72800000000001</v>
      </c>
      <c r="G746" s="26">
        <v>228.535</v>
      </c>
      <c r="H746" s="159" t="s">
        <v>840</v>
      </c>
    </row>
    <row r="747" spans="1:8" ht="16.5" thickBot="1">
      <c r="A747" s="12" t="s">
        <v>15</v>
      </c>
      <c r="B747" s="24">
        <v>3.5000000000000003E-2</v>
      </c>
      <c r="C747" s="26">
        <v>0.34100000000000008</v>
      </c>
      <c r="D747" s="24">
        <v>0.182</v>
      </c>
      <c r="E747" s="26">
        <v>0.36899999999999999</v>
      </c>
      <c r="F747" s="26">
        <v>0.30399999999999999</v>
      </c>
      <c r="G747" s="26">
        <v>1.0629999999999999</v>
      </c>
      <c r="H747" s="159" t="s">
        <v>841</v>
      </c>
    </row>
    <row r="748" spans="1:8" ht="16.5" thickBot="1">
      <c r="A748" s="12" t="s">
        <v>16</v>
      </c>
      <c r="B748" s="24">
        <v>6.1780710000000001</v>
      </c>
      <c r="C748" s="26">
        <v>0.95659046999999997</v>
      </c>
      <c r="D748" s="24">
        <v>2.028</v>
      </c>
      <c r="E748" s="26">
        <v>1.2989999999999999</v>
      </c>
      <c r="F748" s="26">
        <v>2.9340000000000002</v>
      </c>
      <c r="G748" s="26">
        <v>2.117</v>
      </c>
      <c r="H748" s="159" t="s">
        <v>844</v>
      </c>
    </row>
    <row r="749" spans="1:8" ht="16.5" thickBot="1">
      <c r="A749" s="12" t="s">
        <v>17</v>
      </c>
      <c r="B749" s="24">
        <v>1.072E-3</v>
      </c>
      <c r="C749" s="26">
        <v>1.048109592E-3</v>
      </c>
      <c r="D749" s="24">
        <v>9.051E-3</v>
      </c>
      <c r="E749" s="26">
        <v>0</v>
      </c>
      <c r="F749" s="26">
        <v>5.8999999999999997E-2</v>
      </c>
      <c r="G749" s="26">
        <v>0.10199999999999999</v>
      </c>
      <c r="H749" s="159" t="s">
        <v>845</v>
      </c>
    </row>
    <row r="750" spans="1:8" ht="16.5" thickBot="1">
      <c r="A750" s="12" t="s">
        <v>18</v>
      </c>
      <c r="B750" s="24">
        <v>0</v>
      </c>
      <c r="C750" s="26">
        <v>0</v>
      </c>
      <c r="D750" s="24">
        <v>1E-3</v>
      </c>
      <c r="E750" s="26">
        <v>3.0000000000000001E-3</v>
      </c>
      <c r="F750" s="26">
        <v>0</v>
      </c>
      <c r="G750" s="26">
        <v>0</v>
      </c>
      <c r="H750" s="159" t="s">
        <v>820</v>
      </c>
    </row>
    <row r="751" spans="1:8" ht="16.5" thickBot="1">
      <c r="A751" s="12" t="s">
        <v>19</v>
      </c>
      <c r="B751" s="24">
        <v>1.665</v>
      </c>
      <c r="C751" s="26">
        <v>1.2369999999999999</v>
      </c>
      <c r="D751" s="24">
        <v>4.7080000000000002</v>
      </c>
      <c r="E751" s="26">
        <v>3.6520000000000001</v>
      </c>
      <c r="F751" s="26">
        <v>6.7910000000000004</v>
      </c>
      <c r="G751" s="26">
        <v>5.0060000000000002</v>
      </c>
      <c r="H751" s="159" t="s">
        <v>20</v>
      </c>
    </row>
    <row r="752" spans="1:8" ht="16.5" thickBot="1">
      <c r="A752" s="12" t="s">
        <v>21</v>
      </c>
      <c r="B752" s="24">
        <v>3.5095454545454547</v>
      </c>
      <c r="C752" s="26">
        <v>2.835</v>
      </c>
      <c r="D752" s="24">
        <f>B752/C752*E752</f>
        <v>2.9809472502805834</v>
      </c>
      <c r="E752" s="26">
        <v>2.4079999999999999</v>
      </c>
      <c r="F752" s="26">
        <v>2.7109999999999999</v>
      </c>
      <c r="G752" s="26">
        <v>1.901</v>
      </c>
      <c r="H752" s="159" t="s">
        <v>846</v>
      </c>
    </row>
    <row r="753" spans="1:8" ht="16.5" thickBot="1">
      <c r="A753" s="12" t="s">
        <v>22</v>
      </c>
      <c r="B753" s="24">
        <v>18.345079999999996</v>
      </c>
      <c r="C753" s="26">
        <v>15.785534999999999</v>
      </c>
      <c r="D753" s="24">
        <v>48.247999999999998</v>
      </c>
      <c r="E753" s="26">
        <v>32.875999999999998</v>
      </c>
      <c r="F753" s="26">
        <f>D753/E753*G753</f>
        <v>70.982206351137606</v>
      </c>
      <c r="G753" s="26">
        <v>48.366999999999997</v>
      </c>
      <c r="H753" s="159" t="s">
        <v>847</v>
      </c>
    </row>
    <row r="754" spans="1:8" ht="16.5" thickBot="1">
      <c r="A754" s="12" t="s">
        <v>23</v>
      </c>
      <c r="B754" s="24">
        <v>18.559000000000001</v>
      </c>
      <c r="C754" s="26">
        <v>15.827999999999999</v>
      </c>
      <c r="D754" s="24">
        <v>29.959</v>
      </c>
      <c r="E754" s="26">
        <v>19.975000000000001</v>
      </c>
      <c r="F754" s="26">
        <v>19.190000000000001</v>
      </c>
      <c r="G754" s="26">
        <v>10.855</v>
      </c>
      <c r="H754" s="159" t="s">
        <v>856</v>
      </c>
    </row>
    <row r="755" spans="1:8" ht="16.5" thickBot="1">
      <c r="A755" s="12" t="s">
        <v>24</v>
      </c>
      <c r="B755" s="24">
        <v>0.99900000000000011</v>
      </c>
      <c r="C755" s="26">
        <v>0.78300000000000003</v>
      </c>
      <c r="D755" s="24">
        <v>8.0000000000000002E-3</v>
      </c>
      <c r="E755" s="26">
        <v>8.9999999999999993E-3</v>
      </c>
      <c r="F755" s="26">
        <v>3.3000000000000002E-2</v>
      </c>
      <c r="G755" s="26">
        <v>2.8000000000000001E-2</v>
      </c>
      <c r="H755" s="159" t="s">
        <v>818</v>
      </c>
    </row>
    <row r="756" spans="1:8" ht="16.5" thickBot="1">
      <c r="A756" s="12" t="s">
        <v>25</v>
      </c>
      <c r="B756" s="24">
        <v>1.607</v>
      </c>
      <c r="C756" s="26">
        <v>1.1299999999999999</v>
      </c>
      <c r="D756" s="24">
        <v>1.911</v>
      </c>
      <c r="E756" s="26">
        <v>1.246</v>
      </c>
      <c r="F756" s="26">
        <v>0.72099999999999997</v>
      </c>
      <c r="G756" s="26">
        <v>0.66600000000000004</v>
      </c>
      <c r="H756" s="159" t="s">
        <v>26</v>
      </c>
    </row>
    <row r="757" spans="1:8" ht="16.5" thickBot="1">
      <c r="A757" s="12" t="s">
        <v>27</v>
      </c>
      <c r="B757" s="24">
        <v>2.3473000000000001E-2</v>
      </c>
      <c r="C757" s="26">
        <v>1.9801599999999999E-2</v>
      </c>
      <c r="D757" s="24">
        <v>8.6044349999999987</v>
      </c>
      <c r="E757" s="26">
        <v>4.5779005999999995</v>
      </c>
      <c r="F757" s="26">
        <f>F790+F825+F858+F891+F925+F956+F989</f>
        <v>4.4260000000000002</v>
      </c>
      <c r="G757" s="26">
        <v>0</v>
      </c>
      <c r="H757" s="159" t="s">
        <v>851</v>
      </c>
    </row>
    <row r="758" spans="1:8" ht="16.5" thickBot="1">
      <c r="A758" s="12" t="s">
        <v>28</v>
      </c>
      <c r="B758" s="24">
        <v>1.6240000000000001</v>
      </c>
      <c r="C758" s="26">
        <v>1.4810000000000003</v>
      </c>
      <c r="D758" s="24">
        <v>6.0000000000000001E-3</v>
      </c>
      <c r="E758" s="26">
        <v>7.5999999999999998E-2</v>
      </c>
      <c r="F758" s="26">
        <f>D758/E758*G758</f>
        <v>0.13263157894736843</v>
      </c>
      <c r="G758" s="26">
        <v>1.68</v>
      </c>
      <c r="H758" s="159" t="s">
        <v>853</v>
      </c>
    </row>
    <row r="759" spans="1:8" ht="16.5" thickBot="1">
      <c r="A759" s="12" t="s">
        <v>29</v>
      </c>
      <c r="B759" s="24">
        <v>0</v>
      </c>
      <c r="C759" s="26">
        <v>0</v>
      </c>
      <c r="D759" s="24">
        <v>2E-3</v>
      </c>
      <c r="E759" s="26">
        <v>0.01</v>
      </c>
      <c r="F759" s="26">
        <f>D759/E759*G759</f>
        <v>4.8000000000000004E-3</v>
      </c>
      <c r="G759" s="26">
        <v>2.4E-2</v>
      </c>
      <c r="H759" s="159" t="s">
        <v>821</v>
      </c>
    </row>
    <row r="760" spans="1:8" ht="16.5" thickBot="1">
      <c r="A760" s="12" t="s">
        <v>30</v>
      </c>
      <c r="B760" s="24">
        <v>0.97500000000000009</v>
      </c>
      <c r="C760" s="26">
        <v>0.78200000000000014</v>
      </c>
      <c r="D760" s="24">
        <v>0.56799999999999995</v>
      </c>
      <c r="E760" s="26">
        <v>0.51600000000000001</v>
      </c>
      <c r="F760" s="26">
        <v>0.22500000000000001</v>
      </c>
      <c r="G760" s="26">
        <v>0.23599999999999999</v>
      </c>
      <c r="H760" s="159" t="s">
        <v>848</v>
      </c>
    </row>
    <row r="761" spans="1:8" ht="16.5" thickBot="1">
      <c r="A761" s="12" t="s">
        <v>31</v>
      </c>
      <c r="B761" s="24">
        <v>11.788</v>
      </c>
      <c r="C761" s="26">
        <v>8.4879999999999995</v>
      </c>
      <c r="D761" s="24">
        <v>10.272</v>
      </c>
      <c r="E761" s="26">
        <v>7.63</v>
      </c>
      <c r="F761" s="26">
        <v>7.5919999999999996</v>
      </c>
      <c r="G761" s="26">
        <v>7.3150000000000004</v>
      </c>
      <c r="H761" s="159" t="s">
        <v>849</v>
      </c>
    </row>
    <row r="762" spans="1:8" ht="16.5" thickBot="1">
      <c r="A762" s="12" t="s">
        <v>32</v>
      </c>
      <c r="B762" s="24">
        <v>0</v>
      </c>
      <c r="C762" s="26">
        <v>0</v>
      </c>
      <c r="D762" s="24">
        <v>0</v>
      </c>
      <c r="E762" s="26">
        <v>0</v>
      </c>
      <c r="F762" s="26">
        <v>7.1999999999999995E-2</v>
      </c>
      <c r="G762" s="26">
        <v>0.10199999999999999</v>
      </c>
      <c r="H762" s="159" t="s">
        <v>854</v>
      </c>
    </row>
    <row r="763" spans="1:8" ht="16.5" thickBot="1">
      <c r="A763" s="12" t="s">
        <v>33</v>
      </c>
      <c r="B763" s="24">
        <v>161.24600000000001</v>
      </c>
      <c r="C763" s="26">
        <v>134.40733299849322</v>
      </c>
      <c r="D763" s="24">
        <v>72.441999999999993</v>
      </c>
      <c r="E763" s="26">
        <v>41.848165331083933</v>
      </c>
      <c r="F763" s="26">
        <v>158.76</v>
      </c>
      <c r="G763" s="26">
        <v>179.83</v>
      </c>
      <c r="H763" s="159" t="s">
        <v>852</v>
      </c>
    </row>
    <row r="764" spans="1:8" ht="16.5" thickBot="1">
      <c r="A764" s="12" t="s">
        <v>34</v>
      </c>
      <c r="B764" s="24">
        <v>9.7680000000000007</v>
      </c>
      <c r="C764" s="26">
        <v>13.726999999999999</v>
      </c>
      <c r="D764" s="24">
        <v>9.0830000000000002</v>
      </c>
      <c r="E764" s="26">
        <v>12.007999999999999</v>
      </c>
      <c r="F764" s="26">
        <v>5.3819999999999997</v>
      </c>
      <c r="G764" s="26">
        <v>6.7130000000000001</v>
      </c>
      <c r="H764" s="159" t="s">
        <v>850</v>
      </c>
    </row>
    <row r="765" spans="1:8" ht="16.5" thickBot="1">
      <c r="A765" s="12" t="s">
        <v>35</v>
      </c>
      <c r="B765" s="24">
        <v>0</v>
      </c>
      <c r="C765" s="26">
        <v>0</v>
      </c>
      <c r="D765" s="24">
        <v>0</v>
      </c>
      <c r="E765" s="26">
        <v>0</v>
      </c>
      <c r="F765" s="26">
        <v>0</v>
      </c>
      <c r="G765" s="26">
        <v>0</v>
      </c>
      <c r="H765" s="159" t="s">
        <v>36</v>
      </c>
    </row>
    <row r="766" spans="1:8" ht="16.5" thickBot="1">
      <c r="A766" s="54" t="s">
        <v>37</v>
      </c>
      <c r="B766" s="24">
        <v>2E-3</v>
      </c>
      <c r="C766" s="26">
        <v>3.0000000000000001E-3</v>
      </c>
      <c r="D766" s="27">
        <v>0.223</v>
      </c>
      <c r="E766" s="28">
        <v>8.5000000000000006E-2</v>
      </c>
      <c r="F766" s="26">
        <v>0.66</v>
      </c>
      <c r="G766" s="26">
        <v>0.308</v>
      </c>
      <c r="H766" s="158" t="s">
        <v>38</v>
      </c>
    </row>
    <row r="767" spans="1:8" ht="16.5" thickBot="1">
      <c r="A767" s="75" t="s">
        <v>552</v>
      </c>
      <c r="B767" s="77">
        <f t="shared" ref="B767:G767" si="119">SUM(B745:B766)</f>
        <v>440.07296145454546</v>
      </c>
      <c r="C767" s="77">
        <f t="shared" si="119"/>
        <v>396.75172919808523</v>
      </c>
      <c r="D767" s="77">
        <f t="shared" si="119"/>
        <v>478.88143325028062</v>
      </c>
      <c r="E767" s="77">
        <f t="shared" si="119"/>
        <v>406.19606593108392</v>
      </c>
      <c r="F767" s="126">
        <f t="shared" si="119"/>
        <v>589.85563793008498</v>
      </c>
      <c r="G767" s="126">
        <f t="shared" si="119"/>
        <v>496.55400000000003</v>
      </c>
      <c r="H767" s="152" t="s">
        <v>855</v>
      </c>
    </row>
    <row r="768" spans="1:8" ht="16.5" thickBot="1">
      <c r="A768" s="75" t="s">
        <v>545</v>
      </c>
      <c r="B768" s="77">
        <v>18349.12</v>
      </c>
      <c r="C768" s="77">
        <v>12118.529</v>
      </c>
      <c r="D768" s="77">
        <v>18152.133730976751</v>
      </c>
      <c r="E768" s="77">
        <v>11988.431</v>
      </c>
      <c r="F768" s="126">
        <v>17816.588</v>
      </c>
      <c r="G768" s="126">
        <v>9391.3310000000001</v>
      </c>
      <c r="H768" s="112" t="s">
        <v>553</v>
      </c>
    </row>
    <row r="772" spans="1:8">
      <c r="A772" s="119" t="s">
        <v>625</v>
      </c>
      <c r="H772" s="120" t="s">
        <v>624</v>
      </c>
    </row>
    <row r="773" spans="1:8">
      <c r="A773" s="97" t="s">
        <v>658</v>
      </c>
      <c r="H773" s="4" t="s">
        <v>124</v>
      </c>
    </row>
    <row r="774" spans="1:8" ht="16.5" customHeight="1" thickBot="1">
      <c r="A774" s="232" t="s">
        <v>43</v>
      </c>
      <c r="B774" s="232"/>
      <c r="C774" s="232"/>
      <c r="E774" s="38"/>
      <c r="G774" s="38" t="s">
        <v>477</v>
      </c>
      <c r="H774" s="38" t="s">
        <v>476</v>
      </c>
    </row>
    <row r="775" spans="1:8" ht="16.5" thickBot="1">
      <c r="A775" s="55" t="s">
        <v>7</v>
      </c>
      <c r="B775" s="238">
        <v>2016</v>
      </c>
      <c r="C775" s="239"/>
      <c r="D775" s="238">
        <v>2017</v>
      </c>
      <c r="E775" s="239"/>
      <c r="F775" s="238">
        <v>2018</v>
      </c>
      <c r="G775" s="239"/>
      <c r="H775" s="56" t="s">
        <v>3</v>
      </c>
    </row>
    <row r="776" spans="1:8">
      <c r="A776" s="57"/>
      <c r="B776" s="54" t="s">
        <v>46</v>
      </c>
      <c r="C776" s="103" t="s">
        <v>47</v>
      </c>
      <c r="D776" s="103" t="s">
        <v>46</v>
      </c>
      <c r="E776" s="22" t="s">
        <v>47</v>
      </c>
      <c r="F776" s="103" t="s">
        <v>46</v>
      </c>
      <c r="G776" s="22" t="s">
        <v>47</v>
      </c>
      <c r="H776" s="58"/>
    </row>
    <row r="777" spans="1:8" ht="16.5" thickBot="1">
      <c r="A777" s="59"/>
      <c r="B777" s="23" t="s">
        <v>48</v>
      </c>
      <c r="C777" s="6" t="s">
        <v>49</v>
      </c>
      <c r="D777" s="107" t="s">
        <v>48</v>
      </c>
      <c r="E777" s="2" t="s">
        <v>49</v>
      </c>
      <c r="F777" s="107" t="s">
        <v>48</v>
      </c>
      <c r="G777" s="2" t="s">
        <v>49</v>
      </c>
      <c r="H777" s="60"/>
    </row>
    <row r="778" spans="1:8" ht="17.25" thickTop="1" thickBot="1">
      <c r="A778" s="12" t="s">
        <v>13</v>
      </c>
      <c r="B778" s="24">
        <v>1.01</v>
      </c>
      <c r="C778" s="26">
        <v>0.89600000000000002</v>
      </c>
      <c r="D778" s="24">
        <v>0.96399999999999997</v>
      </c>
      <c r="E778" s="26">
        <v>0.85</v>
      </c>
      <c r="F778" s="26">
        <v>4.7309999999999999</v>
      </c>
      <c r="G778" s="26">
        <v>3.2650000000000001</v>
      </c>
      <c r="H778" s="109" t="s">
        <v>819</v>
      </c>
    </row>
    <row r="779" spans="1:8" ht="16.5" thickBot="1">
      <c r="A779" s="12" t="s">
        <v>14</v>
      </c>
      <c r="B779" s="24">
        <v>99.521000000000001</v>
      </c>
      <c r="C779" s="26">
        <v>104.746</v>
      </c>
      <c r="D779" s="24">
        <v>155.67099999999999</v>
      </c>
      <c r="E779" s="26">
        <v>148.37200000000001</v>
      </c>
      <c r="F779" s="26">
        <v>151.28200000000001</v>
      </c>
      <c r="G779" s="26">
        <v>107.03700000000001</v>
      </c>
      <c r="H779" s="109" t="s">
        <v>840</v>
      </c>
    </row>
    <row r="780" spans="1:8" ht="16.5" thickBot="1">
      <c r="A780" s="12" t="s">
        <v>15</v>
      </c>
      <c r="B780" s="32">
        <v>4.0000000000000001E-3</v>
      </c>
      <c r="C780" s="26">
        <v>0.26</v>
      </c>
      <c r="D780" s="24">
        <v>1.2E-2</v>
      </c>
      <c r="E780" s="26">
        <v>8.6999999999999994E-2</v>
      </c>
      <c r="F780" s="26">
        <v>0.16600000000000001</v>
      </c>
      <c r="G780" s="26">
        <v>0.52800000000000002</v>
      </c>
      <c r="H780" s="109" t="s">
        <v>841</v>
      </c>
    </row>
    <row r="781" spans="1:8" ht="16.5" thickBot="1">
      <c r="A781" s="12" t="s">
        <v>16</v>
      </c>
      <c r="B781" s="24">
        <v>2.3486E-2</v>
      </c>
      <c r="C781" s="26">
        <v>1.4438540000000001E-2</v>
      </c>
      <c r="D781" s="24">
        <v>5.2999999999999999E-2</v>
      </c>
      <c r="E781" s="26">
        <v>3.5999999999999997E-2</v>
      </c>
      <c r="F781" s="26">
        <v>0</v>
      </c>
      <c r="G781" s="26">
        <v>0</v>
      </c>
      <c r="H781" s="109" t="s">
        <v>844</v>
      </c>
    </row>
    <row r="782" spans="1:8" ht="16.5" thickBot="1">
      <c r="A782" s="12" t="s">
        <v>17</v>
      </c>
      <c r="B782" s="24">
        <v>2.0000000000000002E-5</v>
      </c>
      <c r="C782" s="26">
        <v>2.3992210000000001E-5</v>
      </c>
      <c r="D782" s="24">
        <v>0</v>
      </c>
      <c r="E782" s="26">
        <v>0</v>
      </c>
      <c r="F782" s="26">
        <v>3.2000000000000001E-2</v>
      </c>
      <c r="G782" s="26">
        <v>8.4000000000000005E-2</v>
      </c>
      <c r="H782" s="109" t="s">
        <v>845</v>
      </c>
    </row>
    <row r="783" spans="1:8" ht="16.5" thickBot="1">
      <c r="A783" s="12" t="s">
        <v>18</v>
      </c>
      <c r="B783" s="24">
        <v>0</v>
      </c>
      <c r="C783" s="26">
        <v>0</v>
      </c>
      <c r="D783" s="26">
        <v>0</v>
      </c>
      <c r="E783" s="26">
        <v>0</v>
      </c>
      <c r="F783" s="26">
        <v>0</v>
      </c>
      <c r="G783" s="26">
        <v>0</v>
      </c>
      <c r="H783" s="109" t="s">
        <v>820</v>
      </c>
    </row>
    <row r="784" spans="1:8" ht="16.5" thickBot="1">
      <c r="A784" s="12" t="s">
        <v>19</v>
      </c>
      <c r="B784" s="24">
        <v>0</v>
      </c>
      <c r="C784" s="26">
        <v>0</v>
      </c>
      <c r="D784" s="26">
        <v>0</v>
      </c>
      <c r="E784" s="26">
        <v>0</v>
      </c>
      <c r="F784" s="26">
        <v>0</v>
      </c>
      <c r="G784" s="26">
        <v>0</v>
      </c>
      <c r="H784" s="109" t="s">
        <v>20</v>
      </c>
    </row>
    <row r="785" spans="1:8" ht="16.5" thickBot="1">
      <c r="A785" s="12" t="s">
        <v>21</v>
      </c>
      <c r="B785" s="24">
        <v>0.28100000000000003</v>
      </c>
      <c r="C785" s="26">
        <v>0.29799999999999999</v>
      </c>
      <c r="D785" s="24">
        <v>0.25800000000000001</v>
      </c>
      <c r="E785" s="26">
        <v>0.186</v>
      </c>
      <c r="F785" s="26">
        <v>0.505</v>
      </c>
      <c r="G785" s="26">
        <v>0.37</v>
      </c>
      <c r="H785" s="109" t="s">
        <v>846</v>
      </c>
    </row>
    <row r="786" spans="1:8" ht="16.5" thickBot="1">
      <c r="A786" s="12" t="s">
        <v>22</v>
      </c>
      <c r="B786" s="24">
        <v>1.409</v>
      </c>
      <c r="C786" s="26">
        <v>1.1976500000000001</v>
      </c>
      <c r="D786" s="24">
        <v>0.28599999999999998</v>
      </c>
      <c r="E786" s="26">
        <v>0.155</v>
      </c>
      <c r="F786" s="26">
        <v>0</v>
      </c>
      <c r="G786" s="26">
        <v>0</v>
      </c>
      <c r="H786" s="109" t="s">
        <v>847</v>
      </c>
    </row>
    <row r="787" spans="1:8" ht="16.5" thickBot="1">
      <c r="A787" s="12" t="s">
        <v>23</v>
      </c>
      <c r="B787" s="24">
        <v>18.055</v>
      </c>
      <c r="C787" s="26">
        <v>15.452</v>
      </c>
      <c r="D787" s="24">
        <v>26.530999999999999</v>
      </c>
      <c r="E787" s="26">
        <v>17.855</v>
      </c>
      <c r="F787" s="26">
        <v>17.802</v>
      </c>
      <c r="G787" s="26">
        <v>10.006</v>
      </c>
      <c r="H787" s="109" t="s">
        <v>856</v>
      </c>
    </row>
    <row r="788" spans="1:8" ht="16.5" thickBot="1">
      <c r="A788" s="12" t="s">
        <v>24</v>
      </c>
      <c r="B788" s="24">
        <v>0</v>
      </c>
      <c r="C788" s="26">
        <v>0</v>
      </c>
      <c r="D788" s="26">
        <v>0</v>
      </c>
      <c r="E788" s="26">
        <v>0</v>
      </c>
      <c r="F788" s="26">
        <v>0</v>
      </c>
      <c r="G788" s="26">
        <v>0</v>
      </c>
      <c r="H788" s="109" t="s">
        <v>818</v>
      </c>
    </row>
    <row r="789" spans="1:8" ht="16.5" thickBot="1">
      <c r="A789" s="12" t="s">
        <v>25</v>
      </c>
      <c r="B789" s="24">
        <v>0</v>
      </c>
      <c r="C789" s="26">
        <v>0</v>
      </c>
      <c r="D789" s="24">
        <v>0.189</v>
      </c>
      <c r="E789" s="26">
        <v>5.8000000000000003E-2</v>
      </c>
      <c r="F789" s="26">
        <v>1.2999999999999999E-2</v>
      </c>
      <c r="G789" s="26">
        <v>1.4999999999999999E-2</v>
      </c>
      <c r="H789" s="109" t="s">
        <v>26</v>
      </c>
    </row>
    <row r="790" spans="1:8" ht="16.5" thickBot="1">
      <c r="A790" s="12" t="s">
        <v>27</v>
      </c>
      <c r="B790" s="24">
        <v>1.6999999999999999E-3</v>
      </c>
      <c r="C790" s="26">
        <v>3.4580000000000001E-3</v>
      </c>
      <c r="D790" s="24">
        <v>3.7022949999999999</v>
      </c>
      <c r="E790" s="26">
        <v>1.7020536000000002</v>
      </c>
      <c r="F790" s="26">
        <v>1.6160000000000001</v>
      </c>
      <c r="G790" s="26">
        <v>0.997</v>
      </c>
      <c r="H790" s="109" t="s">
        <v>851</v>
      </c>
    </row>
    <row r="791" spans="1:8" ht="16.5" thickBot="1">
      <c r="A791" s="12" t="s">
        <v>28</v>
      </c>
      <c r="B791" s="24">
        <v>0.55600000000000005</v>
      </c>
      <c r="C791" s="26">
        <v>0.55500000000000005</v>
      </c>
      <c r="D791" s="24">
        <v>0</v>
      </c>
      <c r="E791" s="26">
        <v>0</v>
      </c>
      <c r="F791" s="26">
        <v>0</v>
      </c>
      <c r="G791" s="26">
        <v>0.46600000000000003</v>
      </c>
      <c r="H791" s="109" t="s">
        <v>853</v>
      </c>
    </row>
    <row r="792" spans="1:8" ht="16.5" thickBot="1">
      <c r="A792" s="12" t="s">
        <v>29</v>
      </c>
      <c r="B792" s="24">
        <v>0</v>
      </c>
      <c r="C792" s="26">
        <v>0</v>
      </c>
      <c r="D792" s="24">
        <v>2E-3</v>
      </c>
      <c r="E792" s="26">
        <v>8.9999999999999993E-3</v>
      </c>
      <c r="F792" s="26">
        <v>0</v>
      </c>
      <c r="G792" s="26">
        <v>0</v>
      </c>
      <c r="H792" s="109" t="s">
        <v>821</v>
      </c>
    </row>
    <row r="793" spans="1:8" ht="16.5" thickBot="1">
      <c r="A793" s="12" t="s">
        <v>30</v>
      </c>
      <c r="B793" s="24">
        <v>2.5000000000000001E-2</v>
      </c>
      <c r="C793" s="26">
        <v>1.2999999999999999E-2</v>
      </c>
      <c r="D793" s="24">
        <v>0.127</v>
      </c>
      <c r="E793" s="26">
        <v>0.108</v>
      </c>
      <c r="F793" s="26">
        <v>7.8E-2</v>
      </c>
      <c r="G793" s="26">
        <v>6.2E-2</v>
      </c>
      <c r="H793" s="109" t="s">
        <v>848</v>
      </c>
    </row>
    <row r="794" spans="1:8" ht="16.5" thickBot="1">
      <c r="A794" s="12" t="s">
        <v>31</v>
      </c>
      <c r="B794" s="24">
        <v>0.64800000000000002</v>
      </c>
      <c r="C794" s="26">
        <v>0.92900000000000005</v>
      </c>
      <c r="D794" s="24">
        <v>0.40100000000000002</v>
      </c>
      <c r="E794" s="26">
        <v>0.497</v>
      </c>
      <c r="F794" s="26">
        <v>1.7789999999999999</v>
      </c>
      <c r="G794" s="26">
        <v>1.3859999999999999</v>
      </c>
      <c r="H794" s="109" t="s">
        <v>849</v>
      </c>
    </row>
    <row r="795" spans="1:8" ht="16.5" thickBot="1">
      <c r="A795" s="12" t="s">
        <v>32</v>
      </c>
      <c r="B795" s="24">
        <v>0</v>
      </c>
      <c r="C795" s="26">
        <v>0</v>
      </c>
      <c r="D795" s="26">
        <v>0</v>
      </c>
      <c r="E795" s="26">
        <v>0</v>
      </c>
      <c r="F795" s="26">
        <v>0</v>
      </c>
      <c r="G795" s="26">
        <v>0</v>
      </c>
      <c r="H795" s="109" t="s">
        <v>854</v>
      </c>
    </row>
    <row r="796" spans="1:8" ht="16.5" thickBot="1">
      <c r="A796" s="12" t="s">
        <v>33</v>
      </c>
      <c r="B796" s="24">
        <v>11.755000000000001</v>
      </c>
      <c r="C796" s="26">
        <v>13.241988950276243</v>
      </c>
      <c r="D796" s="24">
        <v>4.6689999999999996</v>
      </c>
      <c r="E796" s="26">
        <v>2.7442148179389849</v>
      </c>
      <c r="F796" s="26">
        <v>17.591999999999999</v>
      </c>
      <c r="G796" s="26">
        <v>14.03</v>
      </c>
      <c r="H796" s="109" t="s">
        <v>852</v>
      </c>
    </row>
    <row r="797" spans="1:8" ht="16.5" thickBot="1">
      <c r="A797" s="12" t="s">
        <v>34</v>
      </c>
      <c r="B797" s="24">
        <v>2E-3</v>
      </c>
      <c r="C797" s="26">
        <v>1E-3</v>
      </c>
      <c r="D797" s="24">
        <v>7.2999999999999995E-2</v>
      </c>
      <c r="E797" s="26">
        <v>8.2000000000000003E-2</v>
      </c>
      <c r="F797" s="26">
        <v>4.8000000000000001E-2</v>
      </c>
      <c r="G797" s="26">
        <v>3.6999999999999998E-2</v>
      </c>
      <c r="H797" s="109" t="s">
        <v>850</v>
      </c>
    </row>
    <row r="798" spans="1:8" ht="16.5" thickBot="1">
      <c r="A798" s="12" t="s">
        <v>35</v>
      </c>
      <c r="B798" s="24">
        <v>0</v>
      </c>
      <c r="C798" s="26">
        <v>0</v>
      </c>
      <c r="D798" s="26">
        <v>0</v>
      </c>
      <c r="E798" s="26">
        <v>0</v>
      </c>
      <c r="F798" s="26">
        <v>0</v>
      </c>
      <c r="G798" s="26">
        <v>0</v>
      </c>
      <c r="H798" s="109" t="s">
        <v>36</v>
      </c>
    </row>
    <row r="799" spans="1:8" ht="16.5" thickBot="1">
      <c r="A799" s="54" t="s">
        <v>37</v>
      </c>
      <c r="B799" s="27">
        <v>0</v>
      </c>
      <c r="C799" s="28">
        <v>0</v>
      </c>
      <c r="D799" s="28">
        <v>0</v>
      </c>
      <c r="E799" s="28">
        <v>0</v>
      </c>
      <c r="F799" s="26">
        <v>0</v>
      </c>
      <c r="G799" s="26">
        <v>0</v>
      </c>
      <c r="H799" s="108" t="s">
        <v>38</v>
      </c>
    </row>
    <row r="800" spans="1:8" ht="16.5" thickBot="1">
      <c r="A800" s="75" t="s">
        <v>552</v>
      </c>
      <c r="B800" s="77">
        <f t="shared" ref="B800:G800" si="120">SUM(B778:B799)</f>
        <v>133.29120600000005</v>
      </c>
      <c r="C800" s="77">
        <f t="shared" si="120"/>
        <v>137.60755948248627</v>
      </c>
      <c r="D800" s="77">
        <f t="shared" si="120"/>
        <v>192.93829500000004</v>
      </c>
      <c r="E800" s="77">
        <f t="shared" si="120"/>
        <v>172.74126841793898</v>
      </c>
      <c r="F800" s="126">
        <f t="shared" si="120"/>
        <v>195.64400000000001</v>
      </c>
      <c r="G800" s="126">
        <f t="shared" si="120"/>
        <v>138.28300000000002</v>
      </c>
      <c r="H800" s="105" t="s">
        <v>855</v>
      </c>
    </row>
    <row r="801" spans="1:8" ht="16.5" thickBot="1">
      <c r="A801" s="75" t="s">
        <v>545</v>
      </c>
      <c r="B801" s="77">
        <v>3212.127</v>
      </c>
      <c r="C801" s="77">
        <v>2665.5659999999998</v>
      </c>
      <c r="D801" s="77">
        <v>3562.3220000000001</v>
      </c>
      <c r="E801" s="77">
        <v>2518.5059999999999</v>
      </c>
      <c r="F801" s="126">
        <v>3158.8989999999999</v>
      </c>
      <c r="G801" s="126">
        <v>1650.1659999999999</v>
      </c>
      <c r="H801" s="112" t="s">
        <v>553</v>
      </c>
    </row>
    <row r="807" spans="1:8">
      <c r="A807" s="119" t="s">
        <v>627</v>
      </c>
      <c r="H807" s="120" t="s">
        <v>626</v>
      </c>
    </row>
    <row r="808" spans="1:8">
      <c r="A808" s="97" t="s">
        <v>659</v>
      </c>
      <c r="H808" s="102" t="s">
        <v>125</v>
      </c>
    </row>
    <row r="809" spans="1:8" ht="16.5" customHeight="1" thickBot="1">
      <c r="A809" s="232" t="s">
        <v>43</v>
      </c>
      <c r="B809" s="232"/>
      <c r="C809" s="232"/>
      <c r="E809" s="38"/>
      <c r="G809" s="38" t="s">
        <v>477</v>
      </c>
      <c r="H809" s="38" t="s">
        <v>476</v>
      </c>
    </row>
    <row r="810" spans="1:8" ht="16.5" thickBot="1">
      <c r="A810" s="55" t="s">
        <v>7</v>
      </c>
      <c r="B810" s="238">
        <v>2016</v>
      </c>
      <c r="C810" s="239"/>
      <c r="D810" s="238">
        <v>2017</v>
      </c>
      <c r="E810" s="239"/>
      <c r="F810" s="238">
        <v>2018</v>
      </c>
      <c r="G810" s="239"/>
      <c r="H810" s="56" t="s">
        <v>3</v>
      </c>
    </row>
    <row r="811" spans="1:8">
      <c r="A811" s="57"/>
      <c r="B811" s="54" t="s">
        <v>46</v>
      </c>
      <c r="C811" s="103" t="s">
        <v>47</v>
      </c>
      <c r="D811" s="103" t="s">
        <v>46</v>
      </c>
      <c r="E811" s="22" t="s">
        <v>47</v>
      </c>
      <c r="F811" s="103" t="s">
        <v>46</v>
      </c>
      <c r="G811" s="22" t="s">
        <v>47</v>
      </c>
      <c r="H811" s="58"/>
    </row>
    <row r="812" spans="1:8" ht="16.5" thickBot="1">
      <c r="A812" s="59"/>
      <c r="B812" s="23" t="s">
        <v>48</v>
      </c>
      <c r="C812" s="6" t="s">
        <v>49</v>
      </c>
      <c r="D812" s="107" t="s">
        <v>48</v>
      </c>
      <c r="E812" s="2" t="s">
        <v>49</v>
      </c>
      <c r="F812" s="107" t="s">
        <v>48</v>
      </c>
      <c r="G812" s="2" t="s">
        <v>49</v>
      </c>
      <c r="H812" s="60"/>
    </row>
    <row r="813" spans="1:8" ht="17.25" thickTop="1" thickBot="1">
      <c r="A813" s="12" t="s">
        <v>13</v>
      </c>
      <c r="B813" s="24">
        <v>3.8600000000000002E-2</v>
      </c>
      <c r="C813" s="26">
        <v>0.10299999999999999</v>
      </c>
      <c r="D813" s="24">
        <v>2.4180000000000001</v>
      </c>
      <c r="E813" s="26">
        <v>2.573</v>
      </c>
      <c r="F813" s="26">
        <v>0.41599999999999998</v>
      </c>
      <c r="G813" s="26">
        <v>0.34100000000000003</v>
      </c>
      <c r="H813" s="109" t="s">
        <v>819</v>
      </c>
    </row>
    <row r="814" spans="1:8" ht="16.5" thickBot="1">
      <c r="A814" s="12" t="s">
        <v>14</v>
      </c>
      <c r="B814" s="24">
        <v>46.963999999999999</v>
      </c>
      <c r="C814" s="26">
        <v>45.188000000000002</v>
      </c>
      <c r="D814" s="24">
        <v>58.856000000000002</v>
      </c>
      <c r="E814" s="26">
        <v>65.277000000000001</v>
      </c>
      <c r="F814" s="26">
        <v>72.707999999999998</v>
      </c>
      <c r="G814" s="26">
        <v>60.722000000000001</v>
      </c>
      <c r="H814" s="109" t="s">
        <v>840</v>
      </c>
    </row>
    <row r="815" spans="1:8" ht="16.5" thickBot="1">
      <c r="A815" s="12" t="s">
        <v>15</v>
      </c>
      <c r="B815" s="24">
        <v>4.0000000000000001E-3</v>
      </c>
      <c r="C815" s="26">
        <v>2E-3</v>
      </c>
      <c r="D815" s="24">
        <v>2E-3</v>
      </c>
      <c r="E815" s="26">
        <v>2E-3</v>
      </c>
      <c r="F815" s="26">
        <v>5.0000000000000001E-3</v>
      </c>
      <c r="G815" s="26">
        <v>3.0000000000000001E-3</v>
      </c>
      <c r="H815" s="109" t="s">
        <v>841</v>
      </c>
    </row>
    <row r="816" spans="1:8" ht="16.5" thickBot="1">
      <c r="A816" s="12" t="s">
        <v>16</v>
      </c>
      <c r="B816" s="24">
        <v>1.250726</v>
      </c>
      <c r="C816" s="26">
        <v>0.37902651000000004</v>
      </c>
      <c r="D816" s="24">
        <v>0.28399999999999997</v>
      </c>
      <c r="E816" s="26">
        <v>0.25600000000000001</v>
      </c>
      <c r="F816" s="26">
        <v>0.59199999999999997</v>
      </c>
      <c r="G816" s="26">
        <v>0.55400000000000005</v>
      </c>
      <c r="H816" s="109" t="s">
        <v>844</v>
      </c>
    </row>
    <row r="817" spans="1:8" ht="16.5" thickBot="1">
      <c r="A817" s="12" t="s">
        <v>17</v>
      </c>
      <c r="B817" s="24">
        <v>0</v>
      </c>
      <c r="C817" s="26">
        <v>0</v>
      </c>
      <c r="D817" s="24">
        <v>0</v>
      </c>
      <c r="E817" s="26">
        <v>0</v>
      </c>
      <c r="F817" s="26">
        <v>7.0000000000000001E-3</v>
      </c>
      <c r="G817" s="26">
        <v>3.0000000000000001E-3</v>
      </c>
      <c r="H817" s="109" t="s">
        <v>845</v>
      </c>
    </row>
    <row r="818" spans="1:8" ht="16.5" thickBot="1">
      <c r="A818" s="12" t="s">
        <v>18</v>
      </c>
      <c r="B818" s="24">
        <v>0</v>
      </c>
      <c r="C818" s="26">
        <v>0</v>
      </c>
      <c r="D818" s="26">
        <v>0</v>
      </c>
      <c r="E818" s="26">
        <v>0</v>
      </c>
      <c r="F818" s="26">
        <v>0</v>
      </c>
      <c r="G818" s="26">
        <v>0</v>
      </c>
      <c r="H818" s="109" t="s">
        <v>820</v>
      </c>
    </row>
    <row r="819" spans="1:8" ht="16.5" thickBot="1">
      <c r="A819" s="12" t="s">
        <v>19</v>
      </c>
      <c r="B819" s="24">
        <v>7.3999999999999996E-2</v>
      </c>
      <c r="C819" s="26">
        <v>7.9000000000000001E-2</v>
      </c>
      <c r="D819" s="24">
        <v>0.12</v>
      </c>
      <c r="E819" s="26">
        <v>0.114</v>
      </c>
      <c r="F819" s="26">
        <v>0.432</v>
      </c>
      <c r="G819" s="26" t="s">
        <v>816</v>
      </c>
      <c r="H819" s="109" t="s">
        <v>20</v>
      </c>
    </row>
    <row r="820" spans="1:8" ht="16.5" thickBot="1">
      <c r="A820" s="12" t="s">
        <v>21</v>
      </c>
      <c r="B820" s="24">
        <v>1.508</v>
      </c>
      <c r="C820" s="26">
        <v>0.92400000000000004</v>
      </c>
      <c r="D820" s="24">
        <v>1.637</v>
      </c>
      <c r="E820" s="26">
        <v>1.4139999999999999</v>
      </c>
      <c r="F820" s="26">
        <v>1.2030000000000001</v>
      </c>
      <c r="G820" s="26">
        <v>0.88200000000000001</v>
      </c>
      <c r="H820" s="109" t="s">
        <v>846</v>
      </c>
    </row>
    <row r="821" spans="1:8" ht="16.5" thickBot="1">
      <c r="A821" s="12" t="s">
        <v>22</v>
      </c>
      <c r="B821" s="24">
        <v>15.991479999999999</v>
      </c>
      <c r="C821" s="26">
        <v>13.59276</v>
      </c>
      <c r="D821" s="24">
        <v>47.74</v>
      </c>
      <c r="E821" s="26">
        <v>32.668999999999997</v>
      </c>
      <c r="F821" s="26">
        <v>39.241</v>
      </c>
      <c r="G821" s="26">
        <v>48.350999999999999</v>
      </c>
      <c r="H821" s="109" t="s">
        <v>847</v>
      </c>
    </row>
    <row r="822" spans="1:8" ht="16.5" thickBot="1">
      <c r="A822" s="12" t="s">
        <v>23</v>
      </c>
      <c r="B822" s="24">
        <v>1.7999999999999999E-2</v>
      </c>
      <c r="C822" s="26">
        <v>1.7999999999999999E-2</v>
      </c>
      <c r="D822" s="24">
        <v>0.49399999999999999</v>
      </c>
      <c r="E822" s="26">
        <v>0.27700000000000002</v>
      </c>
      <c r="F822" s="26">
        <v>6.0999999999999999E-2</v>
      </c>
      <c r="G822" s="26">
        <v>0.03</v>
      </c>
      <c r="H822" s="109" t="s">
        <v>856</v>
      </c>
    </row>
    <row r="823" spans="1:8" ht="16.5" thickBot="1">
      <c r="A823" s="12" t="s">
        <v>24</v>
      </c>
      <c r="B823" s="24">
        <v>0</v>
      </c>
      <c r="C823" s="26">
        <v>0</v>
      </c>
      <c r="D823" s="26">
        <v>0</v>
      </c>
      <c r="E823" s="26">
        <v>0</v>
      </c>
      <c r="F823" s="26">
        <v>0</v>
      </c>
      <c r="G823" s="26">
        <v>0</v>
      </c>
      <c r="H823" s="109" t="s">
        <v>818</v>
      </c>
    </row>
    <row r="824" spans="1:8" ht="16.5" thickBot="1">
      <c r="A824" s="12" t="s">
        <v>25</v>
      </c>
      <c r="B824" s="24">
        <v>0</v>
      </c>
      <c r="C824" s="26">
        <v>0</v>
      </c>
      <c r="D824" s="26">
        <v>0</v>
      </c>
      <c r="E824" s="26">
        <v>0</v>
      </c>
      <c r="F824" s="26">
        <v>2.3E-2</v>
      </c>
      <c r="G824" s="26">
        <v>5.5E-2</v>
      </c>
      <c r="H824" s="109" t="s">
        <v>26</v>
      </c>
    </row>
    <row r="825" spans="1:8" ht="16.5" thickBot="1">
      <c r="A825" s="12" t="s">
        <v>27</v>
      </c>
      <c r="B825" s="24">
        <v>7.6480000000000003E-3</v>
      </c>
      <c r="C825" s="26">
        <v>6.8250000000000003E-3</v>
      </c>
      <c r="D825" s="24">
        <v>1.5098910000000001</v>
      </c>
      <c r="E825" s="26">
        <v>0.96990140000000002</v>
      </c>
      <c r="F825" s="26">
        <v>1.2210000000000001</v>
      </c>
      <c r="G825" s="26">
        <v>0.90100000000000002</v>
      </c>
      <c r="H825" s="109" t="s">
        <v>851</v>
      </c>
    </row>
    <row r="826" spans="1:8" ht="16.5" thickBot="1">
      <c r="A826" s="12" t="s">
        <v>28</v>
      </c>
      <c r="B826" s="24">
        <v>0.63100000000000001</v>
      </c>
      <c r="C826" s="26">
        <v>0.46600000000000003</v>
      </c>
      <c r="D826" s="24">
        <v>6.0000000000000001E-3</v>
      </c>
      <c r="E826" s="26">
        <v>7.5999999999999998E-2</v>
      </c>
      <c r="F826" s="26">
        <v>0</v>
      </c>
      <c r="G826" s="26">
        <v>0.36099999999999999</v>
      </c>
      <c r="H826" s="109" t="s">
        <v>853</v>
      </c>
    </row>
    <row r="827" spans="1:8" ht="16.5" thickBot="1">
      <c r="A827" s="12" t="s">
        <v>29</v>
      </c>
      <c r="B827" s="24">
        <v>0</v>
      </c>
      <c r="C827" s="26">
        <v>0</v>
      </c>
      <c r="D827" s="24">
        <v>0</v>
      </c>
      <c r="E827" s="26">
        <v>0</v>
      </c>
      <c r="F827" s="26">
        <v>0</v>
      </c>
      <c r="G827" s="26">
        <v>0</v>
      </c>
      <c r="H827" s="109" t="s">
        <v>821</v>
      </c>
    </row>
    <row r="828" spans="1:8" ht="16.5" thickBot="1">
      <c r="A828" s="12" t="s">
        <v>30</v>
      </c>
      <c r="B828" s="24">
        <v>0.79600000000000004</v>
      </c>
      <c r="C828" s="26">
        <v>0.67600000000000005</v>
      </c>
      <c r="D828" s="24">
        <v>0.13300000000000001</v>
      </c>
      <c r="E828" s="26">
        <v>7.3999999999999996E-2</v>
      </c>
      <c r="F828" s="26">
        <v>3.3000000000000002E-2</v>
      </c>
      <c r="G828" s="26">
        <v>6.4000000000000001E-2</v>
      </c>
      <c r="H828" s="109" t="s">
        <v>848</v>
      </c>
    </row>
    <row r="829" spans="1:8" ht="16.5" thickBot="1">
      <c r="A829" s="12" t="s">
        <v>31</v>
      </c>
      <c r="B829" s="24">
        <v>2.9</v>
      </c>
      <c r="C829" s="26">
        <v>2.6789999999999998</v>
      </c>
      <c r="D829" s="24">
        <v>1.1080000000000001</v>
      </c>
      <c r="E829" s="26">
        <v>1.0980000000000001</v>
      </c>
      <c r="F829" s="26">
        <v>1.609</v>
      </c>
      <c r="G829" s="26">
        <v>1.7889999999999999</v>
      </c>
      <c r="H829" s="109" t="s">
        <v>849</v>
      </c>
    </row>
    <row r="830" spans="1:8" ht="16.5" thickBot="1">
      <c r="A830" s="12" t="s">
        <v>32</v>
      </c>
      <c r="B830" s="24">
        <v>0</v>
      </c>
      <c r="C830" s="26">
        <v>0</v>
      </c>
      <c r="D830" s="26">
        <v>0</v>
      </c>
      <c r="E830" s="26">
        <v>0</v>
      </c>
      <c r="F830" s="26">
        <v>7.1999999999999995E-2</v>
      </c>
      <c r="G830" s="26">
        <v>0.10199999999999999</v>
      </c>
      <c r="H830" s="109" t="s">
        <v>854</v>
      </c>
    </row>
    <row r="831" spans="1:8" ht="16.5" thickBot="1">
      <c r="A831" s="12" t="s">
        <v>33</v>
      </c>
      <c r="B831" s="24">
        <v>12.272</v>
      </c>
      <c r="C831" s="26">
        <v>11.232847815168258</v>
      </c>
      <c r="D831" s="24">
        <v>11.792999999999999</v>
      </c>
      <c r="E831" s="26">
        <v>12.313904119218332</v>
      </c>
      <c r="F831" s="26">
        <v>10.199999999999999</v>
      </c>
      <c r="G831" s="26">
        <v>9.9809999999999999</v>
      </c>
      <c r="H831" s="109" t="s">
        <v>852</v>
      </c>
    </row>
    <row r="832" spans="1:8" ht="16.5" thickBot="1">
      <c r="A832" s="12" t="s">
        <v>34</v>
      </c>
      <c r="B832" s="24">
        <v>7.1219999999999999</v>
      </c>
      <c r="C832" s="26">
        <v>9.6210000000000004</v>
      </c>
      <c r="D832" s="24">
        <v>5</v>
      </c>
      <c r="E832" s="26">
        <v>5.5289999999999999</v>
      </c>
      <c r="F832" s="26">
        <v>0.13600000000000001</v>
      </c>
      <c r="G832" s="26">
        <v>0.121</v>
      </c>
      <c r="H832" s="109" t="s">
        <v>850</v>
      </c>
    </row>
    <row r="833" spans="1:8" ht="16.5" thickBot="1">
      <c r="A833" s="12" t="s">
        <v>35</v>
      </c>
      <c r="B833" s="24">
        <v>0</v>
      </c>
      <c r="C833" s="26">
        <v>0</v>
      </c>
      <c r="D833" s="26">
        <v>0</v>
      </c>
      <c r="E833" s="26">
        <v>0</v>
      </c>
      <c r="F833" s="26">
        <v>0</v>
      </c>
      <c r="G833" s="26">
        <v>0</v>
      </c>
      <c r="H833" s="109" t="s">
        <v>36</v>
      </c>
    </row>
    <row r="834" spans="1:8" ht="16.5" thickBot="1">
      <c r="A834" s="54" t="s">
        <v>37</v>
      </c>
      <c r="B834" s="27">
        <v>0</v>
      </c>
      <c r="C834" s="28">
        <v>0</v>
      </c>
      <c r="D834" s="26">
        <v>0</v>
      </c>
      <c r="E834" s="26">
        <v>0</v>
      </c>
      <c r="F834" s="26">
        <v>0</v>
      </c>
      <c r="G834" s="26">
        <v>0</v>
      </c>
      <c r="H834" s="108" t="s">
        <v>38</v>
      </c>
    </row>
    <row r="835" spans="1:8" ht="16.5" thickBot="1">
      <c r="A835" s="75" t="s">
        <v>552</v>
      </c>
      <c r="B835" s="77">
        <f t="shared" ref="B835:G835" si="121">SUM(B813:B834)</f>
        <v>89.577454000000017</v>
      </c>
      <c r="C835" s="77">
        <f t="shared" si="121"/>
        <v>84.967459325168264</v>
      </c>
      <c r="D835" s="77">
        <f t="shared" si="121"/>
        <v>131.10089099999999</v>
      </c>
      <c r="E835" s="77">
        <f t="shared" si="121"/>
        <v>122.64280551921831</v>
      </c>
      <c r="F835" s="126">
        <f t="shared" si="121"/>
        <v>127.959</v>
      </c>
      <c r="G835" s="126">
        <f t="shared" si="121"/>
        <v>124.25999999999999</v>
      </c>
      <c r="H835" s="105" t="s">
        <v>855</v>
      </c>
    </row>
    <row r="836" spans="1:8" ht="16.5" thickBot="1">
      <c r="A836" s="75" t="s">
        <v>545</v>
      </c>
      <c r="B836" s="77">
        <v>2501.6509999999998</v>
      </c>
      <c r="C836" s="77">
        <v>2033.904</v>
      </c>
      <c r="D836" s="77">
        <v>3153.241</v>
      </c>
      <c r="E836" s="77">
        <v>2762.654</v>
      </c>
      <c r="F836" s="126">
        <v>1975.788</v>
      </c>
      <c r="G836" s="126">
        <v>1580.462</v>
      </c>
      <c r="H836" s="112" t="s">
        <v>553</v>
      </c>
    </row>
    <row r="839" spans="1:8">
      <c r="H839" s="4">
        <v>71313</v>
      </c>
    </row>
    <row r="840" spans="1:8">
      <c r="A840" s="119" t="s">
        <v>629</v>
      </c>
      <c r="H840" s="120" t="s">
        <v>628</v>
      </c>
    </row>
    <row r="841" spans="1:8">
      <c r="A841" s="97" t="s">
        <v>660</v>
      </c>
      <c r="H841" s="102" t="s">
        <v>126</v>
      </c>
    </row>
    <row r="842" spans="1:8" ht="16.5" customHeight="1" thickBot="1">
      <c r="A842" s="232" t="s">
        <v>43</v>
      </c>
      <c r="B842" s="232"/>
      <c r="C842" s="232"/>
      <c r="E842" s="38"/>
      <c r="G842" s="38" t="s">
        <v>477</v>
      </c>
      <c r="H842" s="38" t="s">
        <v>476</v>
      </c>
    </row>
    <row r="843" spans="1:8" ht="16.5" thickBot="1">
      <c r="A843" s="55" t="s">
        <v>7</v>
      </c>
      <c r="B843" s="238">
        <v>2016</v>
      </c>
      <c r="C843" s="239"/>
      <c r="D843" s="238">
        <v>2017</v>
      </c>
      <c r="E843" s="239"/>
      <c r="F843" s="238">
        <v>2018</v>
      </c>
      <c r="G843" s="239"/>
      <c r="H843" s="56" t="s">
        <v>3</v>
      </c>
    </row>
    <row r="844" spans="1:8">
      <c r="A844" s="57"/>
      <c r="B844" s="54" t="s">
        <v>46</v>
      </c>
      <c r="C844" s="103" t="s">
        <v>47</v>
      </c>
      <c r="D844" s="103" t="s">
        <v>46</v>
      </c>
      <c r="E844" s="22" t="s">
        <v>47</v>
      </c>
      <c r="F844" s="127" t="s">
        <v>46</v>
      </c>
      <c r="G844" s="22" t="s">
        <v>47</v>
      </c>
      <c r="H844" s="58"/>
    </row>
    <row r="845" spans="1:8" ht="16.5" thickBot="1">
      <c r="A845" s="59"/>
      <c r="B845" s="23" t="s">
        <v>48</v>
      </c>
      <c r="C845" s="6" t="s">
        <v>49</v>
      </c>
      <c r="D845" s="107" t="s">
        <v>48</v>
      </c>
      <c r="E845" s="2" t="s">
        <v>49</v>
      </c>
      <c r="F845" s="129" t="s">
        <v>48</v>
      </c>
      <c r="G845" s="2" t="s">
        <v>49</v>
      </c>
      <c r="H845" s="60"/>
    </row>
    <row r="846" spans="1:8" ht="17.25" thickTop="1" thickBot="1">
      <c r="A846" s="12" t="s">
        <v>13</v>
      </c>
      <c r="B846" s="24">
        <v>0.156</v>
      </c>
      <c r="C846" s="26">
        <v>0.13700000000000001</v>
      </c>
      <c r="D846" s="24">
        <v>0.17599999999999999</v>
      </c>
      <c r="E846" s="26">
        <v>0.16400000000000001</v>
      </c>
      <c r="F846" s="26">
        <v>2.5999999999999999E-2</v>
      </c>
      <c r="G846" s="26">
        <v>4.1000000000000002E-2</v>
      </c>
      <c r="H846" s="131" t="s">
        <v>819</v>
      </c>
    </row>
    <row r="847" spans="1:8" ht="16.5" thickBot="1">
      <c r="A847" s="12" t="s">
        <v>14</v>
      </c>
      <c r="B847" s="24">
        <v>21.788</v>
      </c>
      <c r="C847" s="26">
        <v>16.527000000000001</v>
      </c>
      <c r="D847" s="24">
        <v>30.091000000000001</v>
      </c>
      <c r="E847" s="26">
        <v>28.748999999999999</v>
      </c>
      <c r="F847" s="26">
        <v>28.638999999999999</v>
      </c>
      <c r="G847" s="26">
        <v>24.507999999999999</v>
      </c>
      <c r="H847" s="131" t="s">
        <v>840</v>
      </c>
    </row>
    <row r="848" spans="1:8" ht="16.5" thickBot="1">
      <c r="A848" s="12" t="s">
        <v>15</v>
      </c>
      <c r="B848" s="24">
        <v>1.6E-2</v>
      </c>
      <c r="C848" s="26">
        <v>3.3000000000000002E-2</v>
      </c>
      <c r="D848" s="24">
        <v>4.7E-2</v>
      </c>
      <c r="E848" s="26">
        <v>7.9000000000000001E-2</v>
      </c>
      <c r="F848" s="26">
        <v>0</v>
      </c>
      <c r="G848" s="26">
        <v>0</v>
      </c>
      <c r="H848" s="131" t="s">
        <v>841</v>
      </c>
    </row>
    <row r="849" spans="1:8" ht="16.5" thickBot="1">
      <c r="A849" s="12" t="s">
        <v>16</v>
      </c>
      <c r="B849" s="24">
        <v>8.0000000000000002E-3</v>
      </c>
      <c r="C849" s="26">
        <v>5.1599999999999997E-3</v>
      </c>
      <c r="D849" s="24">
        <v>0</v>
      </c>
      <c r="E849" s="26">
        <v>0</v>
      </c>
      <c r="F849" s="26">
        <v>0.311</v>
      </c>
      <c r="G849" s="26">
        <v>0.27700000000000002</v>
      </c>
      <c r="H849" s="131" t="s">
        <v>844</v>
      </c>
    </row>
    <row r="850" spans="1:8" ht="16.5" thickBot="1">
      <c r="A850" s="12" t="s">
        <v>17</v>
      </c>
      <c r="B850" s="24">
        <v>0</v>
      </c>
      <c r="C850" s="26">
        <v>0</v>
      </c>
      <c r="D850" s="26">
        <v>0</v>
      </c>
      <c r="E850" s="26">
        <v>0</v>
      </c>
      <c r="F850" s="26">
        <v>7.0000000000000001E-3</v>
      </c>
      <c r="G850" s="26">
        <v>4.0000000000000001E-3</v>
      </c>
      <c r="H850" s="131" t="s">
        <v>845</v>
      </c>
    </row>
    <row r="851" spans="1:8" ht="16.5" thickBot="1">
      <c r="A851" s="12" t="s">
        <v>18</v>
      </c>
      <c r="B851" s="24">
        <v>0</v>
      </c>
      <c r="C851" s="26">
        <v>0</v>
      </c>
      <c r="D851" s="24">
        <v>1E-3</v>
      </c>
      <c r="E851" s="26">
        <v>3.0000000000000001E-3</v>
      </c>
      <c r="F851" s="26">
        <v>3.0000000000000001E-3</v>
      </c>
      <c r="G851" s="26">
        <v>3.0000000000000001E-3</v>
      </c>
      <c r="H851" s="131" t="s">
        <v>820</v>
      </c>
    </row>
    <row r="852" spans="1:8" ht="16.5" thickBot="1">
      <c r="A852" s="12" t="s">
        <v>19</v>
      </c>
      <c r="B852" s="24">
        <v>1.591</v>
      </c>
      <c r="C852" s="26">
        <v>1.1579999999999999</v>
      </c>
      <c r="D852" s="24">
        <v>4.0979999999999999</v>
      </c>
      <c r="E852" s="26">
        <v>3.1190000000000002</v>
      </c>
      <c r="F852" s="26">
        <v>6.1909999999999998</v>
      </c>
      <c r="G852" s="26">
        <v>4.6150000000000002</v>
      </c>
      <c r="H852" s="131" t="s">
        <v>20</v>
      </c>
    </row>
    <row r="853" spans="1:8" ht="16.5" thickBot="1">
      <c r="A853" s="12" t="s">
        <v>21</v>
      </c>
      <c r="B853" s="24">
        <v>4.5000000000000005E-2</v>
      </c>
      <c r="C853" s="26">
        <v>3.6999999999999998E-2</v>
      </c>
      <c r="D853" s="24">
        <v>9.3818181818181814E-2</v>
      </c>
      <c r="E853" s="26">
        <v>7.1999999999999995E-2</v>
      </c>
      <c r="F853" s="26">
        <v>0.17699999999999999</v>
      </c>
      <c r="G853" s="26">
        <v>0.13800000000000001</v>
      </c>
      <c r="H853" s="131" t="s">
        <v>846</v>
      </c>
    </row>
    <row r="854" spans="1:8" ht="16.5" thickBot="1">
      <c r="A854" s="12" t="s">
        <v>22</v>
      </c>
      <c r="B854" s="24">
        <v>0.61499999999999999</v>
      </c>
      <c r="C854" s="26">
        <v>0.69499999999999995</v>
      </c>
      <c r="D854" s="24">
        <v>1.0999999999999999E-2</v>
      </c>
      <c r="E854" s="26">
        <v>7.0000000000000001E-3</v>
      </c>
      <c r="F854" s="26">
        <v>2.5999999999999999E-2</v>
      </c>
      <c r="G854" s="26">
        <v>0.01</v>
      </c>
      <c r="H854" s="131" t="s">
        <v>847</v>
      </c>
    </row>
    <row r="855" spans="1:8" ht="16.5" thickBot="1">
      <c r="A855" s="12" t="s">
        <v>23</v>
      </c>
      <c r="B855" s="24">
        <v>2.8000000000000001E-2</v>
      </c>
      <c r="C855" s="26">
        <v>1.4E-2</v>
      </c>
      <c r="D855" s="24">
        <v>0.88600000000000001</v>
      </c>
      <c r="E855" s="26">
        <v>0.63100000000000001</v>
      </c>
      <c r="F855" s="26">
        <v>4.0000000000000001E-3</v>
      </c>
      <c r="G855" s="26">
        <v>6.0000000000000001E-3</v>
      </c>
      <c r="H855" s="131" t="s">
        <v>856</v>
      </c>
    </row>
    <row r="856" spans="1:8" ht="16.5" thickBot="1">
      <c r="A856" s="12" t="s">
        <v>24</v>
      </c>
      <c r="B856" s="24">
        <v>0.92500000000000004</v>
      </c>
      <c r="C856" s="26">
        <v>0.73599999999999999</v>
      </c>
      <c r="D856" s="24">
        <v>0</v>
      </c>
      <c r="E856" s="26">
        <v>0</v>
      </c>
      <c r="F856" s="26">
        <v>3.4000000000000002E-2</v>
      </c>
      <c r="G856" s="26">
        <v>1.7999999999999999E-2</v>
      </c>
      <c r="H856" s="131" t="s">
        <v>818</v>
      </c>
    </row>
    <row r="857" spans="1:8" ht="16.5" thickBot="1">
      <c r="A857" s="12" t="s">
        <v>25</v>
      </c>
      <c r="B857" s="24">
        <v>0.95799999999999996</v>
      </c>
      <c r="C857" s="26">
        <v>0.65</v>
      </c>
      <c r="D857" s="24">
        <v>0.74199999999999999</v>
      </c>
      <c r="E857" s="26">
        <v>0.53700000000000003</v>
      </c>
      <c r="F857" s="26">
        <v>0.47899999999999998</v>
      </c>
      <c r="G857" s="26">
        <v>0.34399999999999997</v>
      </c>
      <c r="H857" s="131" t="s">
        <v>26</v>
      </c>
    </row>
    <row r="858" spans="1:8" ht="16.5" thickBot="1">
      <c r="A858" s="12" t="s">
        <v>27</v>
      </c>
      <c r="B858" s="24">
        <v>1E-3</v>
      </c>
      <c r="C858" s="26">
        <v>1E-3</v>
      </c>
      <c r="D858" s="24">
        <v>0.311</v>
      </c>
      <c r="E858" s="26">
        <v>0.23499999999999999</v>
      </c>
      <c r="F858" s="26">
        <v>1.466</v>
      </c>
      <c r="G858" s="26">
        <v>1.413</v>
      </c>
      <c r="H858" s="131" t="s">
        <v>851</v>
      </c>
    </row>
    <row r="859" spans="1:8" ht="16.5" thickBot="1">
      <c r="A859" s="12" t="s">
        <v>28</v>
      </c>
      <c r="B859" s="24">
        <v>0.105</v>
      </c>
      <c r="C859" s="26">
        <v>0.104</v>
      </c>
      <c r="D859" s="24">
        <v>0</v>
      </c>
      <c r="E859" s="26">
        <v>0</v>
      </c>
      <c r="F859" s="26">
        <v>1E-3</v>
      </c>
      <c r="G859" s="26">
        <v>0.21</v>
      </c>
      <c r="H859" s="131" t="s">
        <v>853</v>
      </c>
    </row>
    <row r="860" spans="1:8" ht="16.5" thickBot="1">
      <c r="A860" s="12" t="s">
        <v>29</v>
      </c>
      <c r="B860" s="24">
        <v>0</v>
      </c>
      <c r="C860" s="26">
        <v>0</v>
      </c>
      <c r="D860" s="24">
        <v>0</v>
      </c>
      <c r="E860" s="26">
        <v>1E-3</v>
      </c>
      <c r="F860" s="26">
        <v>0</v>
      </c>
      <c r="G860" s="26">
        <v>0</v>
      </c>
      <c r="H860" s="131" t="s">
        <v>821</v>
      </c>
    </row>
    <row r="861" spans="1:8" ht="16.5" thickBot="1">
      <c r="A861" s="12" t="s">
        <v>30</v>
      </c>
      <c r="B861" s="24">
        <v>9.8000000000000004E-2</v>
      </c>
      <c r="C861" s="26">
        <v>0.05</v>
      </c>
      <c r="D861" s="24">
        <v>0.217</v>
      </c>
      <c r="E861" s="26">
        <v>0.27200000000000002</v>
      </c>
      <c r="F861" s="26">
        <v>1.6E-2</v>
      </c>
      <c r="G861" s="26">
        <v>6.0000000000000001E-3</v>
      </c>
      <c r="H861" s="131" t="s">
        <v>848</v>
      </c>
    </row>
    <row r="862" spans="1:8" ht="16.5" thickBot="1">
      <c r="A862" s="12" t="s">
        <v>31</v>
      </c>
      <c r="B862" s="24">
        <v>4.12</v>
      </c>
      <c r="C862" s="26">
        <v>2.4390000000000001</v>
      </c>
      <c r="D862" s="24">
        <v>2.141</v>
      </c>
      <c r="E862" s="26">
        <v>1.3220000000000001</v>
      </c>
      <c r="F862" s="26">
        <v>2.0779999999999998</v>
      </c>
      <c r="G862" s="26">
        <v>2.0049999999999999</v>
      </c>
      <c r="H862" s="131" t="s">
        <v>849</v>
      </c>
    </row>
    <row r="863" spans="1:8" ht="16.5" thickBot="1">
      <c r="A863" s="12" t="s">
        <v>32</v>
      </c>
      <c r="B863" s="24">
        <v>0</v>
      </c>
      <c r="C863" s="26">
        <v>0</v>
      </c>
      <c r="D863" s="24">
        <v>0</v>
      </c>
      <c r="E863" s="26">
        <v>0</v>
      </c>
      <c r="F863" s="26">
        <v>0</v>
      </c>
      <c r="G863" s="26">
        <v>0</v>
      </c>
      <c r="H863" s="131" t="s">
        <v>854</v>
      </c>
    </row>
    <row r="864" spans="1:8" ht="16.5" thickBot="1">
      <c r="A864" s="12" t="s">
        <v>33</v>
      </c>
      <c r="B864" s="24">
        <v>89.790999999999997</v>
      </c>
      <c r="C864" s="26">
        <v>78.927172275238576</v>
      </c>
      <c r="D864" s="24">
        <v>83.695999999999998</v>
      </c>
      <c r="E864" s="26">
        <v>91.87</v>
      </c>
      <c r="F864" s="26">
        <v>137.75299999999999</v>
      </c>
      <c r="G864" s="26">
        <v>119.73</v>
      </c>
      <c r="H864" s="131" t="s">
        <v>852</v>
      </c>
    </row>
    <row r="865" spans="1:8" ht="16.5" thickBot="1">
      <c r="A865" s="12" t="s">
        <v>34</v>
      </c>
      <c r="B865" s="24">
        <v>2.0230000000000001</v>
      </c>
      <c r="C865" s="26">
        <v>3.2610000000000001</v>
      </c>
      <c r="D865" s="24">
        <v>2.62</v>
      </c>
      <c r="E865" s="26">
        <v>4.1870000000000003</v>
      </c>
      <c r="F865" s="26">
        <v>2.2639999999999998</v>
      </c>
      <c r="G865" s="26">
        <v>3.5129999999999999</v>
      </c>
      <c r="H865" s="131" t="s">
        <v>850</v>
      </c>
    </row>
    <row r="866" spans="1:8" ht="16.5" thickBot="1">
      <c r="A866" s="12" t="s">
        <v>35</v>
      </c>
      <c r="B866" s="24">
        <v>0</v>
      </c>
      <c r="C866" s="26">
        <v>0</v>
      </c>
      <c r="D866" s="26">
        <v>0</v>
      </c>
      <c r="E866" s="26">
        <v>0</v>
      </c>
      <c r="F866" s="26">
        <v>0</v>
      </c>
      <c r="G866" s="26">
        <v>0</v>
      </c>
      <c r="H866" s="131" t="s">
        <v>36</v>
      </c>
    </row>
    <row r="867" spans="1:8" ht="16.5" thickBot="1">
      <c r="A867" s="54" t="s">
        <v>37</v>
      </c>
      <c r="B867" s="27">
        <v>2E-3</v>
      </c>
      <c r="C867" s="28">
        <v>3.0000000000000001E-3</v>
      </c>
      <c r="D867" s="27">
        <v>0.12</v>
      </c>
      <c r="E867" s="28">
        <v>4.2999999999999997E-2</v>
      </c>
      <c r="F867" s="26">
        <v>6.5000000000000002E-2</v>
      </c>
      <c r="G867" s="26">
        <v>6.2E-2</v>
      </c>
      <c r="H867" s="130" t="s">
        <v>38</v>
      </c>
    </row>
    <row r="868" spans="1:8" ht="16.5" thickBot="1">
      <c r="A868" s="75" t="s">
        <v>552</v>
      </c>
      <c r="B868" s="77">
        <f t="shared" ref="B868:G868" si="122">SUM(B846:B867)</f>
        <v>122.26999999999998</v>
      </c>
      <c r="C868" s="77">
        <f t="shared" si="122"/>
        <v>104.77733227523858</v>
      </c>
      <c r="D868" s="77">
        <f t="shared" si="122"/>
        <v>125.25081818181819</v>
      </c>
      <c r="E868" s="77">
        <f t="shared" si="122"/>
        <v>131.29100000000003</v>
      </c>
      <c r="F868" s="77">
        <f t="shared" si="122"/>
        <v>179.54</v>
      </c>
      <c r="G868" s="77">
        <f t="shared" si="122"/>
        <v>156.90300000000002</v>
      </c>
      <c r="H868" s="128" t="s">
        <v>855</v>
      </c>
    </row>
    <row r="869" spans="1:8" ht="16.5" thickBot="1">
      <c r="A869" s="75" t="s">
        <v>545</v>
      </c>
      <c r="B869" s="77">
        <v>4368.2299999999996</v>
      </c>
      <c r="C869" s="77">
        <v>4014.61</v>
      </c>
      <c r="D869" s="77">
        <v>4312.5147540853986</v>
      </c>
      <c r="E869" s="77">
        <v>3703.875</v>
      </c>
      <c r="F869" s="126">
        <v>4412.3450000000003</v>
      </c>
      <c r="G869" s="126">
        <v>3494.0659999999998</v>
      </c>
      <c r="H869" s="112" t="s">
        <v>553</v>
      </c>
    </row>
    <row r="872" spans="1:8">
      <c r="H872" s="4">
        <v>71360</v>
      </c>
    </row>
    <row r="873" spans="1:8">
      <c r="A873" s="119" t="s">
        <v>631</v>
      </c>
      <c r="H873" s="120" t="s">
        <v>630</v>
      </c>
    </row>
    <row r="874" spans="1:8">
      <c r="A874" s="97" t="s">
        <v>661</v>
      </c>
      <c r="H874" s="102" t="s">
        <v>127</v>
      </c>
    </row>
    <row r="875" spans="1:8" ht="16.5" customHeight="1" thickBot="1">
      <c r="A875" s="232" t="s">
        <v>43</v>
      </c>
      <c r="B875" s="232"/>
      <c r="C875" s="232"/>
      <c r="E875" s="38"/>
      <c r="G875" s="38" t="s">
        <v>477</v>
      </c>
      <c r="H875" s="38" t="s">
        <v>476</v>
      </c>
    </row>
    <row r="876" spans="1:8" ht="16.5" thickBot="1">
      <c r="A876" s="55" t="s">
        <v>7</v>
      </c>
      <c r="B876" s="238">
        <v>2016</v>
      </c>
      <c r="C876" s="239"/>
      <c r="D876" s="238">
        <v>2017</v>
      </c>
      <c r="E876" s="239"/>
      <c r="F876" s="238">
        <v>2018</v>
      </c>
      <c r="G876" s="239"/>
      <c r="H876" s="56" t="s">
        <v>3</v>
      </c>
    </row>
    <row r="877" spans="1:8">
      <c r="A877" s="57"/>
      <c r="B877" s="54" t="s">
        <v>46</v>
      </c>
      <c r="C877" s="103" t="s">
        <v>47</v>
      </c>
      <c r="D877" s="103" t="s">
        <v>46</v>
      </c>
      <c r="E877" s="22" t="s">
        <v>47</v>
      </c>
      <c r="F877" s="103" t="s">
        <v>46</v>
      </c>
      <c r="G877" s="22" t="s">
        <v>47</v>
      </c>
      <c r="H877" s="58"/>
    </row>
    <row r="878" spans="1:8" ht="16.5" thickBot="1">
      <c r="A878" s="59"/>
      <c r="B878" s="23" t="s">
        <v>48</v>
      </c>
      <c r="C878" s="6" t="s">
        <v>49</v>
      </c>
      <c r="D878" s="107" t="s">
        <v>48</v>
      </c>
      <c r="E878" s="2" t="s">
        <v>49</v>
      </c>
      <c r="F878" s="107" t="s">
        <v>48</v>
      </c>
      <c r="G878" s="2" t="s">
        <v>49</v>
      </c>
      <c r="H878" s="60"/>
    </row>
    <row r="879" spans="1:8" ht="17.25" thickTop="1" thickBot="1">
      <c r="A879" s="12" t="s">
        <v>13</v>
      </c>
      <c r="B879" s="24">
        <v>9.7000000000000003E-2</v>
      </c>
      <c r="C879" s="26">
        <v>3.9E-2</v>
      </c>
      <c r="D879" s="24"/>
      <c r="E879" s="26"/>
      <c r="F879" s="26">
        <v>0</v>
      </c>
      <c r="G879" s="26">
        <v>0</v>
      </c>
      <c r="H879" s="109" t="s">
        <v>819</v>
      </c>
    </row>
    <row r="880" spans="1:8" ht="16.5" thickBot="1">
      <c r="A880" s="12" t="s">
        <v>14</v>
      </c>
      <c r="B880" s="24">
        <v>12.828000000000001</v>
      </c>
      <c r="C880" s="26">
        <v>7.109</v>
      </c>
      <c r="D880" s="24">
        <v>3.3340000000000001</v>
      </c>
      <c r="E880" s="26">
        <v>2.8730000000000002</v>
      </c>
      <c r="F880" s="26">
        <v>2.13</v>
      </c>
      <c r="G880" s="26">
        <v>1.331</v>
      </c>
      <c r="H880" s="109" t="s">
        <v>840</v>
      </c>
    </row>
    <row r="881" spans="1:8" ht="16.5" thickBot="1">
      <c r="A881" s="12" t="s">
        <v>15</v>
      </c>
      <c r="B881" s="24">
        <v>0</v>
      </c>
      <c r="C881" s="26">
        <v>0</v>
      </c>
      <c r="D881" s="24">
        <v>0</v>
      </c>
      <c r="E881" s="26">
        <v>0</v>
      </c>
      <c r="F881" s="26">
        <v>0</v>
      </c>
      <c r="G881" s="26">
        <v>0</v>
      </c>
      <c r="H881" s="109" t="s">
        <v>841</v>
      </c>
    </row>
    <row r="882" spans="1:8" ht="16.5" thickBot="1">
      <c r="A882" s="12" t="s">
        <v>16</v>
      </c>
      <c r="B882" s="24">
        <v>1.2999999999999999E-3</v>
      </c>
      <c r="C882" s="26">
        <v>8.9955999999999999E-4</v>
      </c>
      <c r="D882" s="24">
        <v>0</v>
      </c>
      <c r="E882" s="26">
        <v>0</v>
      </c>
      <c r="F882" s="26">
        <v>0</v>
      </c>
      <c r="G882" s="26">
        <v>0</v>
      </c>
      <c r="H882" s="109" t="s">
        <v>844</v>
      </c>
    </row>
    <row r="883" spans="1:8" ht="16.5" thickBot="1">
      <c r="A883" s="12" t="s">
        <v>17</v>
      </c>
      <c r="B883" s="24">
        <v>1E-3</v>
      </c>
      <c r="C883" s="26">
        <v>1.0195458E-3</v>
      </c>
      <c r="D883" s="24">
        <v>0</v>
      </c>
      <c r="E883" s="26">
        <v>0</v>
      </c>
      <c r="F883" s="26">
        <v>0</v>
      </c>
      <c r="G883" s="26">
        <v>0</v>
      </c>
      <c r="H883" s="109" t="s">
        <v>845</v>
      </c>
    </row>
    <row r="884" spans="1:8" ht="16.5" thickBot="1">
      <c r="A884" s="12" t="s">
        <v>18</v>
      </c>
      <c r="B884" s="24">
        <v>0</v>
      </c>
      <c r="C884" s="26">
        <v>0</v>
      </c>
      <c r="D884" s="24">
        <v>0</v>
      </c>
      <c r="E884" s="26">
        <v>0</v>
      </c>
      <c r="F884" s="26">
        <v>0</v>
      </c>
      <c r="G884" s="26">
        <v>0</v>
      </c>
      <c r="H884" s="109" t="s">
        <v>820</v>
      </c>
    </row>
    <row r="885" spans="1:8" ht="16.5" thickBot="1">
      <c r="A885" s="12" t="s">
        <v>19</v>
      </c>
      <c r="B885" s="24">
        <v>0</v>
      </c>
      <c r="C885" s="26">
        <v>0</v>
      </c>
      <c r="D885" s="24">
        <v>0</v>
      </c>
      <c r="E885" s="26">
        <v>0</v>
      </c>
      <c r="F885" s="26">
        <v>0</v>
      </c>
      <c r="G885" s="26">
        <v>0</v>
      </c>
      <c r="H885" s="109" t="s">
        <v>20</v>
      </c>
    </row>
    <row r="886" spans="1:8" ht="16.5" thickBot="1">
      <c r="A886" s="12" t="s">
        <v>21</v>
      </c>
      <c r="B886" s="24">
        <v>0.18354545454545454</v>
      </c>
      <c r="C886" s="26">
        <v>0.1</v>
      </c>
      <c r="D886" s="24">
        <v>0</v>
      </c>
      <c r="E886" s="26">
        <v>0</v>
      </c>
      <c r="F886" s="26">
        <v>0</v>
      </c>
      <c r="G886" s="26">
        <v>0</v>
      </c>
      <c r="H886" s="109" t="s">
        <v>846</v>
      </c>
    </row>
    <row r="887" spans="1:8" ht="16.5" thickBot="1">
      <c r="A887" s="12" t="s">
        <v>22</v>
      </c>
      <c r="B887" s="24">
        <v>0</v>
      </c>
      <c r="C887" s="26">
        <v>0</v>
      </c>
      <c r="D887" s="24">
        <v>7.0000000000000001E-3</v>
      </c>
      <c r="E887" s="26">
        <v>3.0000000000000001E-3</v>
      </c>
      <c r="F887" s="26">
        <f>4/1000</f>
        <v>4.0000000000000001E-3</v>
      </c>
      <c r="G887" s="26">
        <v>2E-3</v>
      </c>
      <c r="H887" s="109" t="s">
        <v>847</v>
      </c>
    </row>
    <row r="888" spans="1:8" ht="16.5" thickBot="1">
      <c r="A888" s="12" t="s">
        <v>23</v>
      </c>
      <c r="B888" s="24">
        <v>4.0000000000000001E-3</v>
      </c>
      <c r="C888" s="26">
        <v>1.4999999999999999E-2</v>
      </c>
      <c r="D888" s="24">
        <v>0</v>
      </c>
      <c r="E888" s="26">
        <v>0</v>
      </c>
      <c r="F888" s="26">
        <v>0</v>
      </c>
      <c r="G888" s="26">
        <v>0</v>
      </c>
      <c r="H888" s="109" t="s">
        <v>856</v>
      </c>
    </row>
    <row r="889" spans="1:8" ht="16.5" thickBot="1">
      <c r="A889" s="12" t="s">
        <v>24</v>
      </c>
      <c r="B889" s="24">
        <v>2.8000000000000001E-2</v>
      </c>
      <c r="C889" s="26">
        <v>1.0999999999999999E-2</v>
      </c>
      <c r="D889" s="24">
        <v>0</v>
      </c>
      <c r="E889" s="26">
        <v>0</v>
      </c>
      <c r="F889" s="26">
        <v>4.0000000000000001E-3</v>
      </c>
      <c r="G889" s="26">
        <v>1E-3</v>
      </c>
      <c r="H889" s="109" t="s">
        <v>818</v>
      </c>
    </row>
    <row r="890" spans="1:8" ht="16.5" thickBot="1">
      <c r="A890" s="12" t="s">
        <v>25</v>
      </c>
      <c r="B890" s="24">
        <v>0</v>
      </c>
      <c r="C890" s="26">
        <v>0</v>
      </c>
      <c r="D890" s="24">
        <v>0</v>
      </c>
      <c r="E890" s="26">
        <v>0</v>
      </c>
      <c r="F890" s="26">
        <v>0</v>
      </c>
      <c r="G890" s="26">
        <v>0</v>
      </c>
      <c r="H890" s="109" t="s">
        <v>26</v>
      </c>
    </row>
    <row r="891" spans="1:8" ht="16.5" thickBot="1">
      <c r="A891" s="12" t="s">
        <v>27</v>
      </c>
      <c r="B891" s="24">
        <v>1E-3</v>
      </c>
      <c r="C891" s="26">
        <v>1E-3</v>
      </c>
      <c r="D891" s="24">
        <v>0.01</v>
      </c>
      <c r="E891" s="26">
        <v>7.0000000000000001E-3</v>
      </c>
      <c r="F891" s="26">
        <v>1.0999999999999999E-2</v>
      </c>
      <c r="G891" s="26">
        <v>7.0000000000000001E-3</v>
      </c>
      <c r="H891" s="109" t="s">
        <v>851</v>
      </c>
    </row>
    <row r="892" spans="1:8" ht="16.5" thickBot="1">
      <c r="A892" s="12" t="s">
        <v>28</v>
      </c>
      <c r="B892" s="24">
        <v>0</v>
      </c>
      <c r="C892" s="26">
        <v>0</v>
      </c>
      <c r="D892" s="24">
        <v>0</v>
      </c>
      <c r="E892" s="26">
        <v>0</v>
      </c>
      <c r="F892" s="26">
        <v>0</v>
      </c>
      <c r="G892" s="26">
        <v>0</v>
      </c>
      <c r="H892" s="109" t="s">
        <v>853</v>
      </c>
    </row>
    <row r="893" spans="1:8" ht="16.5" thickBot="1">
      <c r="A893" s="12" t="s">
        <v>29</v>
      </c>
      <c r="B893" s="24">
        <v>0</v>
      </c>
      <c r="C893" s="26">
        <v>0</v>
      </c>
      <c r="D893" s="24">
        <v>0</v>
      </c>
      <c r="E893" s="26">
        <v>0</v>
      </c>
      <c r="F893" s="26">
        <v>0</v>
      </c>
      <c r="G893" s="26">
        <v>0</v>
      </c>
      <c r="H893" s="109" t="s">
        <v>821</v>
      </c>
    </row>
    <row r="894" spans="1:8" ht="16.5" thickBot="1">
      <c r="A894" s="12" t="s">
        <v>30</v>
      </c>
      <c r="B894" s="24">
        <v>0</v>
      </c>
      <c r="C894" s="26">
        <v>0</v>
      </c>
      <c r="D894" s="24">
        <v>0</v>
      </c>
      <c r="E894" s="26">
        <v>0</v>
      </c>
      <c r="F894" s="26">
        <v>0</v>
      </c>
      <c r="G894" s="26">
        <v>0</v>
      </c>
      <c r="H894" s="109" t="s">
        <v>848</v>
      </c>
    </row>
    <row r="895" spans="1:8" ht="16.5" thickBot="1">
      <c r="A895" s="12" t="s">
        <v>31</v>
      </c>
      <c r="B895" s="24">
        <v>0</v>
      </c>
      <c r="C895" s="26">
        <v>1E-3</v>
      </c>
      <c r="D895" s="24">
        <v>0</v>
      </c>
      <c r="E895" s="26">
        <v>0</v>
      </c>
      <c r="F895" s="26">
        <v>0</v>
      </c>
      <c r="G895" s="26">
        <v>0</v>
      </c>
      <c r="H895" s="109" t="s">
        <v>849</v>
      </c>
    </row>
    <row r="896" spans="1:8" ht="16.5" thickBot="1">
      <c r="A896" s="12" t="s">
        <v>32</v>
      </c>
      <c r="B896" s="24">
        <v>0</v>
      </c>
      <c r="C896" s="26">
        <v>0</v>
      </c>
      <c r="D896" s="24">
        <v>0</v>
      </c>
      <c r="E896" s="26">
        <v>0</v>
      </c>
      <c r="F896" s="26">
        <v>0</v>
      </c>
      <c r="G896" s="26">
        <v>0</v>
      </c>
      <c r="H896" s="109" t="s">
        <v>854</v>
      </c>
    </row>
    <row r="897" spans="1:8" ht="16.5" thickBot="1">
      <c r="A897" s="12" t="s">
        <v>33</v>
      </c>
      <c r="B897" s="24">
        <v>2.8170000000000002</v>
      </c>
      <c r="C897" s="26">
        <v>2.0874937217478653</v>
      </c>
      <c r="D897" s="24">
        <v>0</v>
      </c>
      <c r="E897" s="26">
        <v>0</v>
      </c>
      <c r="F897" s="26">
        <v>0</v>
      </c>
      <c r="G897" s="26">
        <v>0</v>
      </c>
      <c r="H897" s="109" t="s">
        <v>852</v>
      </c>
    </row>
    <row r="898" spans="1:8" ht="16.5" thickBot="1">
      <c r="A898" s="12" t="s">
        <v>34</v>
      </c>
      <c r="B898" s="24">
        <v>5.5E-2</v>
      </c>
      <c r="C898" s="26">
        <v>4.4999999999999998E-2</v>
      </c>
      <c r="D898" s="24">
        <v>0</v>
      </c>
      <c r="E898" s="26">
        <v>0</v>
      </c>
      <c r="F898" s="26">
        <v>0</v>
      </c>
      <c r="G898" s="26">
        <v>0</v>
      </c>
      <c r="H898" s="109" t="s">
        <v>850</v>
      </c>
    </row>
    <row r="899" spans="1:8" ht="16.5" thickBot="1">
      <c r="A899" s="12" t="s">
        <v>35</v>
      </c>
      <c r="B899" s="24">
        <v>0</v>
      </c>
      <c r="C899" s="26">
        <v>0</v>
      </c>
      <c r="D899" s="24">
        <v>0</v>
      </c>
      <c r="E899" s="26">
        <v>0</v>
      </c>
      <c r="F899" s="26">
        <v>0</v>
      </c>
      <c r="G899" s="26">
        <v>0</v>
      </c>
      <c r="H899" s="109" t="s">
        <v>36</v>
      </c>
    </row>
    <row r="900" spans="1:8" ht="16.5" thickBot="1">
      <c r="A900" s="54" t="s">
        <v>37</v>
      </c>
      <c r="B900" s="27">
        <v>0</v>
      </c>
      <c r="C900" s="28">
        <v>0</v>
      </c>
      <c r="D900" s="24">
        <v>0</v>
      </c>
      <c r="E900" s="26">
        <v>0</v>
      </c>
      <c r="F900" s="26">
        <v>0</v>
      </c>
      <c r="G900" s="26">
        <v>0</v>
      </c>
      <c r="H900" s="108" t="s">
        <v>38</v>
      </c>
    </row>
    <row r="901" spans="1:8" ht="16.5" thickBot="1">
      <c r="A901" s="75" t="s">
        <v>552</v>
      </c>
      <c r="B901" s="77">
        <f t="shared" ref="B901:G901" si="123">SUM(B879:B900)</f>
        <v>16.015845454545456</v>
      </c>
      <c r="C901" s="77">
        <f t="shared" si="123"/>
        <v>9.410412827547864</v>
      </c>
      <c r="D901" s="77">
        <f t="shared" si="123"/>
        <v>3.351</v>
      </c>
      <c r="E901" s="77">
        <f t="shared" si="123"/>
        <v>2.8830000000000005</v>
      </c>
      <c r="F901" s="126">
        <f t="shared" si="123"/>
        <v>2.149</v>
      </c>
      <c r="G901" s="126">
        <f t="shared" si="123"/>
        <v>1.3409999999999997</v>
      </c>
      <c r="H901" s="105" t="s">
        <v>855</v>
      </c>
    </row>
    <row r="902" spans="1:8" ht="16.5" thickBot="1">
      <c r="A902" s="75" t="s">
        <v>545</v>
      </c>
      <c r="B902" s="77">
        <v>257.68599999999998</v>
      </c>
      <c r="C902" s="77">
        <v>213.352</v>
      </c>
      <c r="D902" s="77">
        <v>182.81100000000001</v>
      </c>
      <c r="E902" s="77">
        <v>102.31699999999999</v>
      </c>
      <c r="F902" s="126">
        <v>153.251</v>
      </c>
      <c r="G902" s="126">
        <v>60.533000000000001</v>
      </c>
      <c r="H902" s="112" t="s">
        <v>553</v>
      </c>
    </row>
    <row r="906" spans="1:8">
      <c r="H906" s="4">
        <v>71350</v>
      </c>
    </row>
    <row r="907" spans="1:8">
      <c r="A907" s="119" t="s">
        <v>633</v>
      </c>
      <c r="H907" s="120" t="s">
        <v>632</v>
      </c>
    </row>
    <row r="908" spans="1:8">
      <c r="A908" s="97" t="s">
        <v>662</v>
      </c>
      <c r="H908" s="102" t="s">
        <v>128</v>
      </c>
    </row>
    <row r="909" spans="1:8" ht="16.5" customHeight="1" thickBot="1">
      <c r="A909" s="232" t="s">
        <v>43</v>
      </c>
      <c r="B909" s="232"/>
      <c r="C909" s="232"/>
      <c r="E909" s="38"/>
      <c r="G909" s="38" t="s">
        <v>477</v>
      </c>
      <c r="H909" s="38" t="s">
        <v>476</v>
      </c>
    </row>
    <row r="910" spans="1:8" ht="16.5" thickBot="1">
      <c r="A910" s="55" t="s">
        <v>7</v>
      </c>
      <c r="B910" s="238">
        <v>2016</v>
      </c>
      <c r="C910" s="239"/>
      <c r="D910" s="238">
        <v>2017</v>
      </c>
      <c r="E910" s="239"/>
      <c r="F910" s="238">
        <v>2018</v>
      </c>
      <c r="G910" s="239"/>
      <c r="H910" s="56" t="s">
        <v>3</v>
      </c>
    </row>
    <row r="911" spans="1:8">
      <c r="A911" s="57"/>
      <c r="B911" s="54" t="s">
        <v>46</v>
      </c>
      <c r="C911" s="103" t="s">
        <v>47</v>
      </c>
      <c r="D911" s="103" t="s">
        <v>46</v>
      </c>
      <c r="E911" s="22" t="s">
        <v>47</v>
      </c>
      <c r="F911" s="103" t="s">
        <v>46</v>
      </c>
      <c r="G911" s="22" t="s">
        <v>47</v>
      </c>
      <c r="H911" s="58"/>
    </row>
    <row r="912" spans="1:8" ht="16.5" thickBot="1">
      <c r="A912" s="59"/>
      <c r="B912" s="23" t="s">
        <v>48</v>
      </c>
      <c r="C912" s="6" t="s">
        <v>49</v>
      </c>
      <c r="D912" s="107" t="s">
        <v>48</v>
      </c>
      <c r="E912" s="2" t="s">
        <v>49</v>
      </c>
      <c r="F912" s="107" t="s">
        <v>48</v>
      </c>
      <c r="G912" s="2" t="s">
        <v>49</v>
      </c>
      <c r="H912" s="60"/>
    </row>
    <row r="913" spans="1:8" ht="17.25" thickTop="1" thickBot="1">
      <c r="A913" s="12" t="s">
        <v>13</v>
      </c>
      <c r="B913" s="24">
        <v>0.32600000000000001</v>
      </c>
      <c r="C913" s="26">
        <v>0.13500000000000001</v>
      </c>
      <c r="D913" s="24">
        <v>0.89800000000000002</v>
      </c>
      <c r="E913" s="26">
        <v>0.67400000000000004</v>
      </c>
      <c r="F913" s="26">
        <v>7.0000000000000007E-2</v>
      </c>
      <c r="G913" s="26">
        <v>6.3E-2</v>
      </c>
      <c r="H913" s="109" t="s">
        <v>819</v>
      </c>
    </row>
    <row r="914" spans="1:8" ht="16.5" thickBot="1">
      <c r="A914" s="12" t="s">
        <v>14</v>
      </c>
      <c r="B914" s="24">
        <v>2.036</v>
      </c>
      <c r="C914" s="26">
        <v>1.321</v>
      </c>
      <c r="D914" s="24">
        <v>3.5449999999999999</v>
      </c>
      <c r="E914" s="26">
        <v>3.34</v>
      </c>
      <c r="F914" s="26">
        <v>3.758</v>
      </c>
      <c r="G914" s="26">
        <v>2.403</v>
      </c>
      <c r="H914" s="109" t="s">
        <v>840</v>
      </c>
    </row>
    <row r="915" spans="1:8" ht="16.5" thickBot="1">
      <c r="A915" s="12" t="s">
        <v>15</v>
      </c>
      <c r="B915" s="24">
        <v>0.01</v>
      </c>
      <c r="C915" s="26">
        <v>1.4E-2</v>
      </c>
      <c r="D915" s="24">
        <v>9.5000000000000001E-2</v>
      </c>
      <c r="E915" s="26">
        <v>0.13300000000000001</v>
      </c>
      <c r="F915" s="26">
        <v>8.2000000000000003E-2</v>
      </c>
      <c r="G915" s="26">
        <v>0.379</v>
      </c>
      <c r="H915" s="109" t="s">
        <v>841</v>
      </c>
    </row>
    <row r="916" spans="1:8" ht="16.5" thickBot="1">
      <c r="A916" s="12" t="s">
        <v>16</v>
      </c>
      <c r="B916" s="24">
        <v>4.8945590000000001</v>
      </c>
      <c r="C916" s="26">
        <v>0.55706585999999991</v>
      </c>
      <c r="D916" s="24">
        <v>1.6890000000000001</v>
      </c>
      <c r="E916" s="26">
        <v>1.0049999999999999</v>
      </c>
      <c r="F916" s="26">
        <v>2.0169999999999999</v>
      </c>
      <c r="G916" s="26">
        <v>1.274</v>
      </c>
      <c r="H916" s="109" t="s">
        <v>844</v>
      </c>
    </row>
    <row r="917" spans="1:8" ht="16.5" thickBot="1">
      <c r="A917" s="12" t="s">
        <v>17</v>
      </c>
      <c r="B917" s="24">
        <v>6.0000000000000002E-6</v>
      </c>
      <c r="C917" s="26">
        <v>4.9245199999999999E-7</v>
      </c>
      <c r="D917" s="24">
        <v>2.8300000000000001E-3</v>
      </c>
      <c r="E917" s="26">
        <v>8.526245299999999E-4</v>
      </c>
      <c r="F917" s="26">
        <v>1.2E-2</v>
      </c>
      <c r="G917" s="26">
        <v>0.01</v>
      </c>
      <c r="H917" s="109" t="s">
        <v>845</v>
      </c>
    </row>
    <row r="918" spans="1:8" ht="16.5" thickBot="1">
      <c r="A918" s="12" t="s">
        <v>18</v>
      </c>
      <c r="B918" s="24">
        <v>0</v>
      </c>
      <c r="C918" s="26">
        <v>0</v>
      </c>
      <c r="D918" s="26">
        <v>0</v>
      </c>
      <c r="E918" s="26">
        <v>0</v>
      </c>
      <c r="F918" s="26">
        <v>0</v>
      </c>
      <c r="G918" s="26">
        <v>0</v>
      </c>
      <c r="H918" s="109" t="s">
        <v>820</v>
      </c>
    </row>
    <row r="919" spans="1:8" ht="16.5" thickBot="1">
      <c r="A919" s="12" t="s">
        <v>19</v>
      </c>
      <c r="B919" s="24">
        <v>0</v>
      </c>
      <c r="C919" s="26">
        <v>0</v>
      </c>
      <c r="D919" s="26">
        <v>0</v>
      </c>
      <c r="E919" s="26">
        <v>0</v>
      </c>
      <c r="F919" s="26">
        <v>0</v>
      </c>
      <c r="G919" s="26">
        <v>0</v>
      </c>
      <c r="H919" s="109" t="s">
        <v>20</v>
      </c>
    </row>
    <row r="920" spans="1:8" ht="16.5" thickBot="1">
      <c r="A920" s="12" t="s">
        <v>21</v>
      </c>
      <c r="B920" s="24">
        <v>0.104</v>
      </c>
      <c r="C920" s="26">
        <v>0.05</v>
      </c>
      <c r="D920" s="24">
        <v>0.189</v>
      </c>
      <c r="E920" s="26">
        <v>0.11899999999999999</v>
      </c>
      <c r="F920" s="26">
        <v>0.20799999999999999</v>
      </c>
      <c r="G920" s="26">
        <v>5.1999999999999998E-2</v>
      </c>
      <c r="H920" s="109" t="s">
        <v>846</v>
      </c>
    </row>
    <row r="921" spans="1:8" ht="16.5" thickBot="1">
      <c r="A921" s="12" t="s">
        <v>22</v>
      </c>
      <c r="B921" s="24">
        <v>0.27200000000000002</v>
      </c>
      <c r="C921" s="26">
        <v>0.23119999999999999</v>
      </c>
      <c r="D921" s="24">
        <v>4.0000000000000001E-3</v>
      </c>
      <c r="E921" s="26">
        <v>2E-3</v>
      </c>
      <c r="F921" s="26">
        <v>7.0000000000000001E-3</v>
      </c>
      <c r="G921" s="26">
        <v>4.0000000000000001E-3</v>
      </c>
      <c r="H921" s="109" t="s">
        <v>847</v>
      </c>
    </row>
    <row r="922" spans="1:8" ht="16.5" thickBot="1">
      <c r="A922" s="12" t="s">
        <v>23</v>
      </c>
      <c r="B922" s="24">
        <v>0.45</v>
      </c>
      <c r="C922" s="26">
        <v>0.32200000000000001</v>
      </c>
      <c r="D922" s="24">
        <v>2.0179999999999998</v>
      </c>
      <c r="E922" s="26">
        <v>1.1870000000000001</v>
      </c>
      <c r="F922" s="26">
        <v>1.268</v>
      </c>
      <c r="G922" s="26">
        <v>0.76100000000000001</v>
      </c>
      <c r="H922" s="109" t="s">
        <v>856</v>
      </c>
    </row>
    <row r="923" spans="1:8" ht="16.5" thickBot="1">
      <c r="A923" s="12" t="s">
        <v>24</v>
      </c>
      <c r="B923" s="24">
        <v>0</v>
      </c>
      <c r="C923" s="26">
        <v>0</v>
      </c>
      <c r="D923" s="26">
        <v>0</v>
      </c>
      <c r="E923" s="26">
        <v>0</v>
      </c>
      <c r="F923" s="26">
        <v>0</v>
      </c>
      <c r="G923" s="26">
        <v>0</v>
      </c>
      <c r="H923" s="109" t="s">
        <v>818</v>
      </c>
    </row>
    <row r="924" spans="1:8" ht="16.5" thickBot="1">
      <c r="A924" s="12" t="s">
        <v>25</v>
      </c>
      <c r="B924" s="24">
        <v>0.42</v>
      </c>
      <c r="C924" s="26">
        <v>0.36299999999999999</v>
      </c>
      <c r="D924" s="24">
        <v>8.2000000000000003E-2</v>
      </c>
      <c r="E924" s="26">
        <v>6.0999999999999999E-2</v>
      </c>
      <c r="F924" s="26">
        <v>0</v>
      </c>
      <c r="G924" s="26">
        <v>0</v>
      </c>
      <c r="H924" s="109" t="s">
        <v>26</v>
      </c>
    </row>
    <row r="925" spans="1:8" ht="16.5" thickBot="1">
      <c r="A925" s="12" t="s">
        <v>27</v>
      </c>
      <c r="B925" s="24">
        <v>8.9569999999999997E-3</v>
      </c>
      <c r="C925" s="26">
        <v>2.2230000000000001E-3</v>
      </c>
      <c r="D925" s="24">
        <v>0.120645</v>
      </c>
      <c r="E925" s="26">
        <v>0.10966540000000001</v>
      </c>
      <c r="F925" s="26">
        <v>0.112</v>
      </c>
      <c r="G925" s="26">
        <v>0.17199999999999999</v>
      </c>
      <c r="H925" s="109" t="s">
        <v>851</v>
      </c>
    </row>
    <row r="926" spans="1:8" ht="16.5" thickBot="1">
      <c r="A926" s="12" t="s">
        <v>28</v>
      </c>
      <c r="B926" s="24">
        <v>0.129</v>
      </c>
      <c r="C926" s="26">
        <v>8.5999999999999993E-2</v>
      </c>
      <c r="D926" s="24">
        <v>0</v>
      </c>
      <c r="E926" s="26">
        <v>0</v>
      </c>
      <c r="F926" s="26">
        <v>0</v>
      </c>
      <c r="G926" s="26">
        <v>0.16900000000000001</v>
      </c>
      <c r="H926" s="109" t="s">
        <v>853</v>
      </c>
    </row>
    <row r="927" spans="1:8" ht="16.5" thickBot="1">
      <c r="A927" s="12" t="s">
        <v>29</v>
      </c>
      <c r="B927" s="24">
        <v>0</v>
      </c>
      <c r="C927" s="26">
        <v>0</v>
      </c>
      <c r="D927" s="24">
        <v>0</v>
      </c>
      <c r="E927" s="26">
        <v>0</v>
      </c>
      <c r="F927" s="26">
        <v>0</v>
      </c>
      <c r="G927" s="26">
        <v>0</v>
      </c>
      <c r="H927" s="109" t="s">
        <v>821</v>
      </c>
    </row>
    <row r="928" spans="1:8" ht="16.5" thickBot="1">
      <c r="A928" s="12" t="s">
        <v>30</v>
      </c>
      <c r="B928" s="24">
        <v>5.3999999999999999E-2</v>
      </c>
      <c r="C928" s="26">
        <v>3.5999999999999997E-2</v>
      </c>
      <c r="D928" s="24">
        <v>2.4E-2</v>
      </c>
      <c r="E928" s="26">
        <v>0.02</v>
      </c>
      <c r="F928" s="26">
        <v>1.7000000000000001E-2</v>
      </c>
      <c r="G928" s="26">
        <v>1.2E-2</v>
      </c>
      <c r="H928" s="109" t="s">
        <v>848</v>
      </c>
    </row>
    <row r="929" spans="1:8" ht="16.5" thickBot="1">
      <c r="A929" s="12" t="s">
        <v>31</v>
      </c>
      <c r="B929" s="24">
        <v>4.12</v>
      </c>
      <c r="C929" s="26">
        <v>2.4390000000000001</v>
      </c>
      <c r="D929" s="24">
        <v>2.141</v>
      </c>
      <c r="E929" s="26">
        <v>1.3220000000000001</v>
      </c>
      <c r="F929" s="26">
        <v>1.29</v>
      </c>
      <c r="G929" s="26">
        <v>0.65300000000000002</v>
      </c>
      <c r="H929" s="109" t="s">
        <v>849</v>
      </c>
    </row>
    <row r="930" spans="1:8" ht="16.5" thickBot="1">
      <c r="A930" s="12" t="s">
        <v>32</v>
      </c>
      <c r="B930" s="24">
        <v>0</v>
      </c>
      <c r="C930" s="26">
        <v>0</v>
      </c>
      <c r="D930" s="24">
        <v>0</v>
      </c>
      <c r="E930" s="26">
        <v>0</v>
      </c>
      <c r="F930" s="26">
        <v>0</v>
      </c>
      <c r="G930" s="26">
        <v>0</v>
      </c>
      <c r="H930" s="109" t="s">
        <v>854</v>
      </c>
    </row>
    <row r="931" spans="1:8" ht="16.5" thickBot="1">
      <c r="A931" s="12" t="s">
        <v>33</v>
      </c>
      <c r="B931" s="24">
        <v>37.881</v>
      </c>
      <c r="C931" s="26">
        <v>24.344751381215467</v>
      </c>
      <c r="D931" s="24">
        <v>54.116999999999997</v>
      </c>
      <c r="E931" s="26">
        <v>25.677773091522564</v>
      </c>
      <c r="F931" s="26">
        <v>19.149999999999999</v>
      </c>
      <c r="G931" s="26">
        <v>17.95</v>
      </c>
      <c r="H931" s="109" t="s">
        <v>852</v>
      </c>
    </row>
    <row r="932" spans="1:8" ht="16.5" thickBot="1">
      <c r="A932" s="12" t="s">
        <v>34</v>
      </c>
      <c r="B932" s="24">
        <v>0.56599999999999995</v>
      </c>
      <c r="C932" s="26">
        <v>0.79900000000000004</v>
      </c>
      <c r="D932" s="24">
        <v>1.1870000000000001</v>
      </c>
      <c r="E932" s="26">
        <v>1.81</v>
      </c>
      <c r="F932" s="26">
        <v>2.9159999999999999</v>
      </c>
      <c r="G932" s="26">
        <v>3.028</v>
      </c>
      <c r="H932" s="109" t="s">
        <v>850</v>
      </c>
    </row>
    <row r="933" spans="1:8" ht="16.5" thickBot="1">
      <c r="A933" s="12" t="s">
        <v>35</v>
      </c>
      <c r="B933" s="24">
        <v>0</v>
      </c>
      <c r="C933" s="26">
        <v>0</v>
      </c>
      <c r="D933" s="24">
        <v>0</v>
      </c>
      <c r="E933" s="26">
        <v>0</v>
      </c>
      <c r="F933" s="26">
        <v>0</v>
      </c>
      <c r="G933" s="26">
        <v>0</v>
      </c>
      <c r="H933" s="109" t="s">
        <v>36</v>
      </c>
    </row>
    <row r="934" spans="1:8" ht="16.5" thickBot="1">
      <c r="A934" s="54" t="s">
        <v>37</v>
      </c>
      <c r="B934" s="27">
        <v>0</v>
      </c>
      <c r="C934" s="28">
        <v>0</v>
      </c>
      <c r="D934" s="27">
        <v>0</v>
      </c>
      <c r="E934" s="28">
        <v>0</v>
      </c>
      <c r="F934" s="26">
        <v>0</v>
      </c>
      <c r="G934" s="26">
        <v>0</v>
      </c>
      <c r="H934" s="108" t="s">
        <v>38</v>
      </c>
    </row>
    <row r="935" spans="1:8" ht="16.5" thickBot="1">
      <c r="A935" s="75" t="s">
        <v>552</v>
      </c>
      <c r="B935" s="77">
        <f t="shared" ref="B935:G935" si="124">SUM(B913:B934)</f>
        <v>51.271522000000004</v>
      </c>
      <c r="C935" s="77">
        <f t="shared" si="124"/>
        <v>30.700240733667464</v>
      </c>
      <c r="D935" s="77">
        <f t="shared" si="124"/>
        <v>66.112474999999989</v>
      </c>
      <c r="E935" s="77">
        <f t="shared" si="124"/>
        <v>35.461291116052564</v>
      </c>
      <c r="F935" s="77">
        <f t="shared" si="124"/>
        <v>30.907</v>
      </c>
      <c r="G935" s="77">
        <f t="shared" si="124"/>
        <v>26.929999999999996</v>
      </c>
      <c r="H935" s="105" t="s">
        <v>855</v>
      </c>
    </row>
    <row r="936" spans="1:8" ht="16.5" thickBot="1">
      <c r="A936" s="75" t="s">
        <v>545</v>
      </c>
      <c r="B936" s="77">
        <v>970.69299999999998</v>
      </c>
      <c r="C936" s="77">
        <v>374.11900000000003</v>
      </c>
      <c r="D936" s="77">
        <v>1124.1120000000001</v>
      </c>
      <c r="E936" s="77">
        <v>372.84</v>
      </c>
      <c r="F936" s="126">
        <v>1114.172</v>
      </c>
      <c r="G936" s="126">
        <v>424.78399999999999</v>
      </c>
      <c r="H936" s="112" t="s">
        <v>553</v>
      </c>
    </row>
    <row r="938" spans="1:8" s="82" customFormat="1">
      <c r="A938" s="122" t="s">
        <v>634</v>
      </c>
      <c r="B938" s="80"/>
      <c r="C938" s="80"/>
      <c r="D938" s="81"/>
      <c r="E938" s="80"/>
      <c r="F938" s="81"/>
      <c r="G938" s="80"/>
      <c r="H938" s="73" t="s">
        <v>869</v>
      </c>
    </row>
    <row r="939" spans="1:8" s="82" customFormat="1">
      <c r="A939" s="98" t="s">
        <v>663</v>
      </c>
      <c r="B939" s="80"/>
      <c r="C939" s="80"/>
      <c r="D939" s="80"/>
      <c r="E939" s="80"/>
      <c r="F939" s="80"/>
      <c r="G939" s="80"/>
      <c r="H939" s="65" t="s">
        <v>555</v>
      </c>
    </row>
    <row r="940" spans="1:8" s="82" customFormat="1" ht="16.5" customHeight="1" thickBot="1">
      <c r="A940" s="68" t="s">
        <v>43</v>
      </c>
      <c r="B940" s="80"/>
      <c r="C940" s="80"/>
      <c r="D940" s="80"/>
      <c r="E940" s="83"/>
      <c r="F940" s="80"/>
      <c r="G940" s="83" t="s">
        <v>477</v>
      </c>
      <c r="H940" s="83" t="s">
        <v>476</v>
      </c>
    </row>
    <row r="941" spans="1:8" s="82" customFormat="1" ht="16.5" thickBot="1">
      <c r="A941" s="55" t="s">
        <v>7</v>
      </c>
      <c r="B941" s="238">
        <v>2016</v>
      </c>
      <c r="C941" s="239"/>
      <c r="D941" s="238">
        <v>2017</v>
      </c>
      <c r="E941" s="239"/>
      <c r="F941" s="238">
        <v>2018</v>
      </c>
      <c r="G941" s="239"/>
      <c r="H941" s="56" t="s">
        <v>3</v>
      </c>
    </row>
    <row r="942" spans="1:8" s="82" customFormat="1">
      <c r="A942" s="57"/>
      <c r="B942" s="54" t="s">
        <v>46</v>
      </c>
      <c r="C942" s="103" t="s">
        <v>47</v>
      </c>
      <c r="D942" s="103" t="s">
        <v>46</v>
      </c>
      <c r="E942" s="17" t="s">
        <v>47</v>
      </c>
      <c r="F942" s="54" t="s">
        <v>46</v>
      </c>
      <c r="G942" s="155" t="s">
        <v>47</v>
      </c>
      <c r="H942" s="58"/>
    </row>
    <row r="943" spans="1:8" s="82" customFormat="1" ht="16.5" thickBot="1">
      <c r="A943" s="59"/>
      <c r="B943" s="23" t="s">
        <v>48</v>
      </c>
      <c r="C943" s="6" t="s">
        <v>49</v>
      </c>
      <c r="D943" s="107" t="s">
        <v>48</v>
      </c>
      <c r="E943" s="78" t="s">
        <v>49</v>
      </c>
      <c r="F943" s="23" t="s">
        <v>48</v>
      </c>
      <c r="G943" s="23" t="s">
        <v>49</v>
      </c>
      <c r="H943" s="60"/>
    </row>
    <row r="944" spans="1:8" s="82" customFormat="1" ht="17.25" thickTop="1" thickBot="1">
      <c r="A944" s="12" t="s">
        <v>13</v>
      </c>
      <c r="B944" s="21">
        <v>0</v>
      </c>
      <c r="C944" s="21">
        <v>0</v>
      </c>
      <c r="D944" s="21">
        <v>0</v>
      </c>
      <c r="E944" s="21">
        <v>0</v>
      </c>
      <c r="F944" s="21">
        <v>0</v>
      </c>
      <c r="G944" s="84">
        <v>0</v>
      </c>
      <c r="H944" s="154" t="s">
        <v>819</v>
      </c>
    </row>
    <row r="945" spans="1:8" s="82" customFormat="1" ht="16.5" thickBot="1">
      <c r="A945" s="12" t="s">
        <v>14</v>
      </c>
      <c r="B945" s="84">
        <v>0.68200000000000005</v>
      </c>
      <c r="C945" s="85">
        <v>0.61899999999999999</v>
      </c>
      <c r="D945" s="21">
        <v>1.129</v>
      </c>
      <c r="E945" s="84">
        <v>1.127</v>
      </c>
      <c r="F945" s="21">
        <v>2.3570000000000002</v>
      </c>
      <c r="G945" s="84">
        <v>2.9849999999999999</v>
      </c>
      <c r="H945" s="154" t="s">
        <v>840</v>
      </c>
    </row>
    <row r="946" spans="1:8" s="82" customFormat="1" ht="16.5" thickBot="1">
      <c r="A946" s="12" t="s">
        <v>15</v>
      </c>
      <c r="B946" s="21">
        <v>0</v>
      </c>
      <c r="C946" s="21">
        <v>0</v>
      </c>
      <c r="D946" s="21">
        <v>0</v>
      </c>
      <c r="E946" s="21">
        <v>0</v>
      </c>
      <c r="F946" s="21">
        <v>0</v>
      </c>
      <c r="G946" s="84">
        <v>0</v>
      </c>
      <c r="H946" s="154" t="s">
        <v>841</v>
      </c>
    </row>
    <row r="947" spans="1:8" s="82" customFormat="1" ht="16.5" thickBot="1">
      <c r="A947" s="12" t="s">
        <v>16</v>
      </c>
      <c r="B947" s="21">
        <v>0</v>
      </c>
      <c r="C947" s="21">
        <v>0</v>
      </c>
      <c r="D947" s="21">
        <v>0</v>
      </c>
      <c r="E947" s="21">
        <v>0</v>
      </c>
      <c r="F947" s="21">
        <v>0</v>
      </c>
      <c r="G947" s="84">
        <v>0</v>
      </c>
      <c r="H947" s="154" t="s">
        <v>844</v>
      </c>
    </row>
    <row r="948" spans="1:8" s="82" customFormat="1" ht="16.5" thickBot="1">
      <c r="A948" s="12" t="s">
        <v>17</v>
      </c>
      <c r="B948" s="21">
        <v>0</v>
      </c>
      <c r="C948" s="21">
        <v>0</v>
      </c>
      <c r="D948" s="21">
        <v>0</v>
      </c>
      <c r="E948" s="21">
        <v>0</v>
      </c>
      <c r="F948" s="21">
        <v>0</v>
      </c>
      <c r="G948" s="84">
        <v>0</v>
      </c>
      <c r="H948" s="154" t="s">
        <v>845</v>
      </c>
    </row>
    <row r="949" spans="1:8" s="82" customFormat="1" ht="16.5" thickBot="1">
      <c r="A949" s="12" t="s">
        <v>18</v>
      </c>
      <c r="B949" s="21">
        <v>0</v>
      </c>
      <c r="C949" s="21">
        <v>0</v>
      </c>
      <c r="D949" s="21">
        <v>0</v>
      </c>
      <c r="E949" s="21">
        <v>0</v>
      </c>
      <c r="F949" s="21">
        <v>0</v>
      </c>
      <c r="G949" s="84">
        <v>0</v>
      </c>
      <c r="H949" s="154" t="s">
        <v>820</v>
      </c>
    </row>
    <row r="950" spans="1:8" s="82" customFormat="1" ht="16.5" thickBot="1">
      <c r="A950" s="12" t="s">
        <v>19</v>
      </c>
      <c r="B950" s="21">
        <v>0</v>
      </c>
      <c r="C950" s="21">
        <v>0</v>
      </c>
      <c r="D950" s="21">
        <v>0</v>
      </c>
      <c r="E950" s="21">
        <v>0</v>
      </c>
      <c r="F950" s="21">
        <f>168/1000</f>
        <v>0.16800000000000001</v>
      </c>
      <c r="G950" s="84">
        <f>93/1000</f>
        <v>9.2999999999999999E-2</v>
      </c>
      <c r="H950" s="154" t="s">
        <v>20</v>
      </c>
    </row>
    <row r="951" spans="1:8" s="82" customFormat="1" ht="16.5" thickBot="1">
      <c r="A951" s="12" t="s">
        <v>21</v>
      </c>
      <c r="B951" s="84">
        <v>3.9285714285714287E-4</v>
      </c>
      <c r="C951" s="85">
        <v>1E-3</v>
      </c>
      <c r="D951" s="21">
        <v>0</v>
      </c>
      <c r="E951" s="84">
        <v>0</v>
      </c>
      <c r="F951" s="21">
        <v>0</v>
      </c>
      <c r="G951" s="84">
        <v>0</v>
      </c>
      <c r="H951" s="154" t="s">
        <v>846</v>
      </c>
    </row>
    <row r="952" spans="1:8" s="82" customFormat="1" ht="16.5" thickBot="1">
      <c r="A952" s="12" t="s">
        <v>22</v>
      </c>
      <c r="B952" s="84">
        <v>0</v>
      </c>
      <c r="C952" s="85">
        <v>0</v>
      </c>
      <c r="D952" s="21">
        <v>0</v>
      </c>
      <c r="E952" s="84">
        <v>0</v>
      </c>
      <c r="F952" s="21">
        <v>0</v>
      </c>
      <c r="G952" s="84">
        <v>0</v>
      </c>
      <c r="H952" s="154" t="s">
        <v>847</v>
      </c>
    </row>
    <row r="953" spans="1:8" s="82" customFormat="1" ht="16.5" thickBot="1">
      <c r="A953" s="12" t="s">
        <v>23</v>
      </c>
      <c r="B953" s="84">
        <v>1E-3</v>
      </c>
      <c r="C953" s="85">
        <v>2E-3</v>
      </c>
      <c r="D953" s="21">
        <v>1E-3</v>
      </c>
      <c r="E953" s="84">
        <v>2E-3</v>
      </c>
      <c r="F953" s="21">
        <v>0</v>
      </c>
      <c r="G953" s="84">
        <v>0</v>
      </c>
      <c r="H953" s="154" t="s">
        <v>856</v>
      </c>
    </row>
    <row r="954" spans="1:8" s="82" customFormat="1" ht="16.5" thickBot="1">
      <c r="A954" s="12" t="s">
        <v>24</v>
      </c>
      <c r="B954" s="84">
        <v>2.8000000000000001E-2</v>
      </c>
      <c r="C954" s="85">
        <v>1.0999999999999999E-2</v>
      </c>
      <c r="D954" s="21">
        <v>8.0000000000000002E-3</v>
      </c>
      <c r="E954" s="84">
        <v>8.9999999999999993E-3</v>
      </c>
      <c r="F954" s="21">
        <v>0</v>
      </c>
      <c r="G954" s="84">
        <f>14/1000</f>
        <v>1.4E-2</v>
      </c>
      <c r="H954" s="154" t="s">
        <v>818</v>
      </c>
    </row>
    <row r="955" spans="1:8" s="82" customFormat="1" ht="16.5" thickBot="1">
      <c r="A955" s="12" t="s">
        <v>25</v>
      </c>
      <c r="B955" s="21">
        <v>0</v>
      </c>
      <c r="C955" s="21">
        <v>0</v>
      </c>
      <c r="D955" s="21">
        <v>0</v>
      </c>
      <c r="E955" s="21">
        <v>0</v>
      </c>
      <c r="F955" s="21">
        <v>0</v>
      </c>
      <c r="G955" s="84">
        <v>0</v>
      </c>
      <c r="H955" s="154" t="s">
        <v>26</v>
      </c>
    </row>
    <row r="956" spans="1:8" s="82" customFormat="1" ht="16.5" thickBot="1">
      <c r="A956" s="12" t="s">
        <v>27</v>
      </c>
      <c r="B956" s="21">
        <v>0</v>
      </c>
      <c r="C956" s="19">
        <v>0</v>
      </c>
      <c r="D956" s="21">
        <v>1.9E-2</v>
      </c>
      <c r="E956" s="84">
        <v>1.0999999999999999E-2</v>
      </c>
      <c r="F956" s="21">
        <v>0</v>
      </c>
      <c r="G956" s="84">
        <v>0</v>
      </c>
      <c r="H956" s="154" t="s">
        <v>851</v>
      </c>
    </row>
    <row r="957" spans="1:8" s="82" customFormat="1" ht="16.5" thickBot="1">
      <c r="A957" s="12" t="s">
        <v>28</v>
      </c>
      <c r="B957" s="21">
        <v>0</v>
      </c>
      <c r="C957" s="21">
        <v>0</v>
      </c>
      <c r="D957" s="21">
        <v>0</v>
      </c>
      <c r="E957" s="21">
        <v>0</v>
      </c>
      <c r="F957" s="21">
        <v>0</v>
      </c>
      <c r="G957" s="84">
        <v>0</v>
      </c>
      <c r="H957" s="154" t="s">
        <v>853</v>
      </c>
    </row>
    <row r="958" spans="1:8" s="82" customFormat="1" ht="16.5" thickBot="1">
      <c r="A958" s="12" t="s">
        <v>29</v>
      </c>
      <c r="B958" s="21">
        <v>0</v>
      </c>
      <c r="C958" s="21">
        <v>0</v>
      </c>
      <c r="D958" s="21">
        <v>0</v>
      </c>
      <c r="E958" s="21">
        <v>0</v>
      </c>
      <c r="F958" s="21">
        <v>0</v>
      </c>
      <c r="G958" s="84">
        <v>0</v>
      </c>
      <c r="H958" s="154" t="s">
        <v>821</v>
      </c>
    </row>
    <row r="959" spans="1:8" s="82" customFormat="1" ht="16.5" thickBot="1">
      <c r="A959" s="12" t="s">
        <v>30</v>
      </c>
      <c r="B959" s="21">
        <v>0</v>
      </c>
      <c r="C959" s="21">
        <v>0</v>
      </c>
      <c r="D959" s="21">
        <v>0</v>
      </c>
      <c r="E959" s="21">
        <v>0</v>
      </c>
      <c r="F959" s="21">
        <v>0</v>
      </c>
      <c r="G959" s="84">
        <v>0</v>
      </c>
      <c r="H959" s="154" t="s">
        <v>848</v>
      </c>
    </row>
    <row r="960" spans="1:8" s="82" customFormat="1" ht="16.5" thickBot="1">
      <c r="A960" s="12" t="s">
        <v>31</v>
      </c>
      <c r="B960" s="84">
        <v>0</v>
      </c>
      <c r="C960" s="85">
        <v>1E-3</v>
      </c>
      <c r="D960" s="21">
        <v>1E-3</v>
      </c>
      <c r="E960" s="84">
        <v>3.0000000000000001E-3</v>
      </c>
      <c r="F960" s="21">
        <v>0</v>
      </c>
      <c r="G960" s="84">
        <v>0</v>
      </c>
      <c r="H960" s="154" t="s">
        <v>849</v>
      </c>
    </row>
    <row r="961" spans="1:8" s="82" customFormat="1" ht="16.5" thickBot="1">
      <c r="A961" s="12" t="s">
        <v>32</v>
      </c>
      <c r="B961" s="21">
        <v>0</v>
      </c>
      <c r="C961" s="21">
        <v>0</v>
      </c>
      <c r="D961" s="21">
        <v>0</v>
      </c>
      <c r="E961" s="21">
        <v>0</v>
      </c>
      <c r="F961" s="21">
        <v>0</v>
      </c>
      <c r="G961" s="84">
        <v>0</v>
      </c>
      <c r="H961" s="154" t="s">
        <v>854</v>
      </c>
    </row>
    <row r="962" spans="1:8" s="82" customFormat="1" ht="16.5" thickBot="1">
      <c r="A962" s="12" t="s">
        <v>33</v>
      </c>
      <c r="B962" s="21">
        <v>0</v>
      </c>
      <c r="C962" s="21">
        <v>0</v>
      </c>
      <c r="D962" s="21">
        <v>0</v>
      </c>
      <c r="E962" s="21">
        <v>0</v>
      </c>
      <c r="F962" s="21">
        <v>0</v>
      </c>
      <c r="G962" s="84">
        <v>0</v>
      </c>
      <c r="H962" s="154" t="s">
        <v>852</v>
      </c>
    </row>
    <row r="963" spans="1:8" s="82" customFormat="1" ht="16.5" thickBot="1">
      <c r="A963" s="12" t="s">
        <v>34</v>
      </c>
      <c r="B963" s="21">
        <v>0</v>
      </c>
      <c r="C963" s="21">
        <v>0</v>
      </c>
      <c r="D963" s="21">
        <v>0</v>
      </c>
      <c r="E963" s="21">
        <v>0</v>
      </c>
      <c r="F963" s="21">
        <v>0</v>
      </c>
      <c r="G963" s="84">
        <v>0</v>
      </c>
      <c r="H963" s="154" t="s">
        <v>850</v>
      </c>
    </row>
    <row r="964" spans="1:8" s="82" customFormat="1" ht="16.5" thickBot="1">
      <c r="A964" s="12" t="s">
        <v>35</v>
      </c>
      <c r="B964" s="21">
        <v>0</v>
      </c>
      <c r="C964" s="21">
        <v>0</v>
      </c>
      <c r="D964" s="21">
        <v>0</v>
      </c>
      <c r="E964" s="21">
        <v>0</v>
      </c>
      <c r="F964" s="21">
        <v>0</v>
      </c>
      <c r="G964" s="84">
        <v>0</v>
      </c>
      <c r="H964" s="154" t="s">
        <v>36</v>
      </c>
    </row>
    <row r="965" spans="1:8" s="82" customFormat="1" ht="16.5" thickBot="1">
      <c r="A965" s="12" t="s">
        <v>37</v>
      </c>
      <c r="B965" s="21">
        <v>0</v>
      </c>
      <c r="C965" s="21">
        <v>0</v>
      </c>
      <c r="D965" s="21">
        <v>0</v>
      </c>
      <c r="E965" s="21">
        <v>0</v>
      </c>
      <c r="F965" s="21">
        <v>0</v>
      </c>
      <c r="G965" s="84">
        <v>0</v>
      </c>
      <c r="H965" s="153" t="s">
        <v>38</v>
      </c>
    </row>
    <row r="966" spans="1:8" s="82" customFormat="1" ht="16.5" thickBot="1">
      <c r="A966" s="75" t="s">
        <v>552</v>
      </c>
      <c r="B966" s="77">
        <f>SUM(B944:B965)</f>
        <v>0.71139285714285727</v>
      </c>
      <c r="C966" s="77">
        <f t="shared" ref="C966:G966" si="125">SUM(C944:C965)</f>
        <v>0.63400000000000001</v>
      </c>
      <c r="D966" s="77">
        <f t="shared" si="125"/>
        <v>1.1579999999999997</v>
      </c>
      <c r="E966" s="77">
        <f t="shared" si="125"/>
        <v>1.1519999999999997</v>
      </c>
      <c r="F966" s="77">
        <f t="shared" si="125"/>
        <v>2.5250000000000004</v>
      </c>
      <c r="G966" s="77">
        <f t="shared" si="125"/>
        <v>3.0919999999999996</v>
      </c>
      <c r="H966" s="152" t="s">
        <v>855</v>
      </c>
    </row>
    <row r="967" spans="1:8" s="82" customFormat="1" ht="16.5" thickBot="1">
      <c r="A967" s="75" t="s">
        <v>545</v>
      </c>
      <c r="B967" s="77">
        <v>32.536000000000001</v>
      </c>
      <c r="C967" s="77">
        <v>25.332999999999998</v>
      </c>
      <c r="D967" s="77">
        <v>46.02</v>
      </c>
      <c r="E967" s="77">
        <v>30.472000000000001</v>
      </c>
      <c r="F967" s="161">
        <v>89.471999999999994</v>
      </c>
      <c r="G967" s="161">
        <v>49.424999999999997</v>
      </c>
      <c r="H967" s="112" t="s">
        <v>553</v>
      </c>
    </row>
    <row r="968" spans="1:8" s="82" customFormat="1">
      <c r="A968" s="86"/>
      <c r="B968" s="87"/>
      <c r="C968" s="87"/>
      <c r="D968" s="87"/>
      <c r="E968" s="87"/>
      <c r="F968" s="87"/>
      <c r="G968" s="87"/>
      <c r="H968" s="115"/>
    </row>
    <row r="969" spans="1:8" s="82" customFormat="1">
      <c r="A969" s="86"/>
      <c r="B969" s="87"/>
      <c r="C969" s="87"/>
      <c r="D969" s="87"/>
      <c r="E969" s="87"/>
      <c r="F969" s="87"/>
      <c r="G969" s="87"/>
      <c r="H969" s="115"/>
    </row>
    <row r="970" spans="1:8" s="82" customFormat="1">
      <c r="A970" s="86"/>
      <c r="B970" s="87"/>
      <c r="C970" s="87"/>
      <c r="D970" s="87"/>
      <c r="E970" s="87"/>
      <c r="F970" s="87"/>
      <c r="G970" s="87"/>
      <c r="H970" s="115"/>
    </row>
    <row r="971" spans="1:8">
      <c r="A971" s="119" t="s">
        <v>636</v>
      </c>
      <c r="F971" s="160" t="s">
        <v>829</v>
      </c>
      <c r="H971" s="120" t="s">
        <v>635</v>
      </c>
    </row>
    <row r="972" spans="1:8">
      <c r="A972" s="97" t="s">
        <v>664</v>
      </c>
      <c r="H972" s="102" t="s">
        <v>129</v>
      </c>
    </row>
    <row r="973" spans="1:8" ht="16.5" customHeight="1" thickBot="1">
      <c r="A973" s="232" t="s">
        <v>43</v>
      </c>
      <c r="B973" s="232"/>
      <c r="C973" s="232"/>
      <c r="E973" s="38"/>
      <c r="G973" s="38" t="s">
        <v>477</v>
      </c>
      <c r="H973" s="38" t="s">
        <v>476</v>
      </c>
    </row>
    <row r="974" spans="1:8" ht="16.5" thickBot="1">
      <c r="A974" s="55" t="s">
        <v>7</v>
      </c>
      <c r="B974" s="238">
        <v>2016</v>
      </c>
      <c r="C974" s="239"/>
      <c r="D974" s="238">
        <v>2017</v>
      </c>
      <c r="E974" s="239"/>
      <c r="F974" s="238">
        <v>2018</v>
      </c>
      <c r="G974" s="239"/>
      <c r="H974" s="56" t="s">
        <v>3</v>
      </c>
    </row>
    <row r="975" spans="1:8">
      <c r="A975" s="57"/>
      <c r="B975" s="54" t="s">
        <v>46</v>
      </c>
      <c r="C975" s="103" t="s">
        <v>47</v>
      </c>
      <c r="D975" s="103" t="s">
        <v>46</v>
      </c>
      <c r="E975" s="22" t="s">
        <v>47</v>
      </c>
      <c r="F975" s="169" t="s">
        <v>46</v>
      </c>
      <c r="G975" s="22" t="s">
        <v>47</v>
      </c>
      <c r="H975" s="58"/>
    </row>
    <row r="976" spans="1:8" ht="16.5" thickBot="1">
      <c r="A976" s="59"/>
      <c r="B976" s="23" t="s">
        <v>48</v>
      </c>
      <c r="C976" s="6" t="s">
        <v>49</v>
      </c>
      <c r="D976" s="107" t="s">
        <v>48</v>
      </c>
      <c r="E976" s="2" t="s">
        <v>49</v>
      </c>
      <c r="F976" s="168" t="s">
        <v>48</v>
      </c>
      <c r="G976" s="2" t="s">
        <v>49</v>
      </c>
      <c r="H976" s="60"/>
    </row>
    <row r="977" spans="1:8" ht="17.25" thickTop="1" thickBot="1">
      <c r="A977" s="12" t="s">
        <v>13</v>
      </c>
      <c r="B977" s="24">
        <v>6.0719999999999996E-2</v>
      </c>
      <c r="C977" s="26">
        <v>6.8421019999999999E-2</v>
      </c>
      <c r="D977" s="24">
        <v>4.4999999999999998E-2</v>
      </c>
      <c r="E977" s="26">
        <v>6.9000000000000006E-2</v>
      </c>
      <c r="F977" s="26">
        <v>7.2999999999999995E-2</v>
      </c>
      <c r="G977" s="26">
        <v>8.7999999999999995E-2</v>
      </c>
      <c r="H977" s="171" t="s">
        <v>819</v>
      </c>
    </row>
    <row r="978" spans="1:8" ht="16.5" thickBot="1">
      <c r="A978" s="12" t="s">
        <v>14</v>
      </c>
      <c r="B978" s="24">
        <v>18.064999999999998</v>
      </c>
      <c r="C978" s="26">
        <v>21.969000000000001</v>
      </c>
      <c r="D978" s="24">
        <v>11.695</v>
      </c>
      <c r="E978" s="26">
        <v>11.289</v>
      </c>
      <c r="F978" s="26">
        <v>24.242999999999999</v>
      </c>
      <c r="G978" s="26">
        <v>20.494</v>
      </c>
      <c r="H978" s="171" t="s">
        <v>840</v>
      </c>
    </row>
    <row r="979" spans="1:8" ht="16.5" thickBot="1">
      <c r="A979" s="12" t="s">
        <v>15</v>
      </c>
      <c r="B979" s="24">
        <v>1E-3</v>
      </c>
      <c r="C979" s="26">
        <v>3.2000000000000001E-2</v>
      </c>
      <c r="D979" s="24">
        <v>2.5999999999999999E-2</v>
      </c>
      <c r="E979" s="26">
        <v>6.8000000000000005E-2</v>
      </c>
      <c r="F979" s="26">
        <v>5.0999999999999997E-2</v>
      </c>
      <c r="G979" s="26">
        <v>0.152</v>
      </c>
      <c r="H979" s="171" t="s">
        <v>841</v>
      </c>
    </row>
    <row r="980" spans="1:8" ht="16.5" thickBot="1">
      <c r="A980" s="12" t="s">
        <v>16</v>
      </c>
      <c r="B980" s="24">
        <v>0</v>
      </c>
      <c r="C980" s="26">
        <v>0</v>
      </c>
      <c r="D980" s="24"/>
      <c r="E980" s="26"/>
      <c r="F980" s="26">
        <v>0</v>
      </c>
      <c r="G980" s="26">
        <v>0</v>
      </c>
      <c r="H980" s="171" t="s">
        <v>844</v>
      </c>
    </row>
    <row r="981" spans="1:8" ht="16.5" thickBot="1">
      <c r="A981" s="12" t="s">
        <v>17</v>
      </c>
      <c r="B981" s="24">
        <v>1.0460000000000001E-3</v>
      </c>
      <c r="C981" s="26">
        <v>1.0236249300000001E-3</v>
      </c>
      <c r="D981" s="24">
        <v>6.221E-3</v>
      </c>
      <c r="E981" s="26">
        <v>2.5845684699999996E-3</v>
      </c>
      <c r="F981" s="26">
        <v>0</v>
      </c>
      <c r="G981" s="26">
        <v>0</v>
      </c>
      <c r="H981" s="171" t="s">
        <v>845</v>
      </c>
    </row>
    <row r="982" spans="1:8" ht="16.5" thickBot="1">
      <c r="A982" s="12" t="s">
        <v>18</v>
      </c>
      <c r="B982" s="24">
        <v>0</v>
      </c>
      <c r="C982" s="26">
        <v>0</v>
      </c>
      <c r="D982" s="26">
        <v>0</v>
      </c>
      <c r="E982" s="26">
        <v>0</v>
      </c>
      <c r="F982" s="26">
        <v>0</v>
      </c>
      <c r="G982" s="26">
        <v>0</v>
      </c>
      <c r="H982" s="171" t="s">
        <v>820</v>
      </c>
    </row>
    <row r="983" spans="1:8" ht="16.5" thickBot="1">
      <c r="A983" s="12" t="s">
        <v>19</v>
      </c>
      <c r="B983" s="24">
        <v>0</v>
      </c>
      <c r="C983" s="26">
        <v>0</v>
      </c>
      <c r="D983" s="26">
        <v>0</v>
      </c>
      <c r="E983" s="26">
        <v>0</v>
      </c>
      <c r="F983" s="26">
        <v>0</v>
      </c>
      <c r="G983" s="26">
        <v>0</v>
      </c>
      <c r="H983" s="171" t="s">
        <v>20</v>
      </c>
    </row>
    <row r="984" spans="1:8" ht="16.5" thickBot="1">
      <c r="A984" s="12" t="s">
        <v>21</v>
      </c>
      <c r="B984" s="24">
        <v>1.3880000000000001</v>
      </c>
      <c r="C984" s="26">
        <v>1.4260000000000002</v>
      </c>
      <c r="D984" s="24">
        <v>0.45800000000000002</v>
      </c>
      <c r="E984" s="26">
        <v>0.42199999999999999</v>
      </c>
      <c r="F984" s="26">
        <v>0.33800000000000002</v>
      </c>
      <c r="G984" s="26">
        <v>0.29399999999999998</v>
      </c>
      <c r="H984" s="171" t="s">
        <v>846</v>
      </c>
    </row>
    <row r="985" spans="1:8" ht="16.5" thickBot="1">
      <c r="A985" s="12" t="s">
        <v>22</v>
      </c>
      <c r="B985" s="24">
        <v>5.7599999999999998E-2</v>
      </c>
      <c r="C985" s="26">
        <v>6.8925E-2</v>
      </c>
      <c r="D985" s="24">
        <v>0</v>
      </c>
      <c r="E985" s="26">
        <v>0</v>
      </c>
      <c r="F985" s="26">
        <v>0</v>
      </c>
      <c r="G985" s="26">
        <v>0</v>
      </c>
      <c r="H985" s="171" t="s">
        <v>847</v>
      </c>
    </row>
    <row r="986" spans="1:8" ht="16.5" thickBot="1">
      <c r="A986" s="12" t="s">
        <v>23</v>
      </c>
      <c r="B986" s="24">
        <v>4.0000000000000001E-3</v>
      </c>
      <c r="C986" s="26">
        <v>7.0000000000000001E-3</v>
      </c>
      <c r="D986" s="24">
        <v>2.8000000000000001E-2</v>
      </c>
      <c r="E986" s="26">
        <v>2.1000000000000001E-2</v>
      </c>
      <c r="F986" s="26">
        <v>3.4000000000000002E-2</v>
      </c>
      <c r="G986" s="26">
        <v>4.2000000000000003E-2</v>
      </c>
      <c r="H986" s="171" t="s">
        <v>856</v>
      </c>
    </row>
    <row r="987" spans="1:8" ht="16.5" thickBot="1">
      <c r="A987" s="12" t="s">
        <v>24</v>
      </c>
      <c r="B987" s="24">
        <v>4.5999999999999999E-2</v>
      </c>
      <c r="C987" s="26">
        <v>3.5999999999999997E-2</v>
      </c>
      <c r="D987" s="24">
        <v>0</v>
      </c>
      <c r="E987" s="26">
        <v>0</v>
      </c>
      <c r="F987" s="26">
        <v>0</v>
      </c>
      <c r="G987" s="26">
        <v>0</v>
      </c>
      <c r="H987" s="171" t="s">
        <v>818</v>
      </c>
    </row>
    <row r="988" spans="1:8" ht="16.5" thickBot="1">
      <c r="A988" s="12" t="s">
        <v>25</v>
      </c>
      <c r="B988" s="24">
        <v>0.22900000000000001</v>
      </c>
      <c r="C988" s="26">
        <v>0.11700000000000001</v>
      </c>
      <c r="D988" s="24">
        <v>0.89800000000000002</v>
      </c>
      <c r="E988" s="26">
        <v>0.59</v>
      </c>
      <c r="F988" s="26">
        <v>0.20599999999999999</v>
      </c>
      <c r="G988" s="26">
        <v>0.251</v>
      </c>
      <c r="H988" s="171" t="s">
        <v>26</v>
      </c>
    </row>
    <row r="989" spans="1:8" ht="16.5" thickBot="1">
      <c r="A989" s="12" t="s">
        <v>27</v>
      </c>
      <c r="B989" s="24">
        <v>5.1679999999999999E-3</v>
      </c>
      <c r="C989" s="26">
        <v>7.2956000000000002E-3</v>
      </c>
      <c r="D989" s="24">
        <v>3.271604</v>
      </c>
      <c r="E989" s="26">
        <v>1.7962802</v>
      </c>
      <c r="F989" s="26">
        <v>0</v>
      </c>
      <c r="G989" s="26">
        <v>0</v>
      </c>
      <c r="H989" s="171" t="s">
        <v>851</v>
      </c>
    </row>
    <row r="990" spans="1:8" ht="16.5" thickBot="1">
      <c r="A990" s="12" t="s">
        <v>28</v>
      </c>
      <c r="B990" s="24">
        <v>0.20300000000000001</v>
      </c>
      <c r="C990" s="26">
        <v>0.27</v>
      </c>
      <c r="D990" s="26">
        <v>0</v>
      </c>
      <c r="E990" s="26">
        <v>0</v>
      </c>
      <c r="F990" s="26">
        <v>0</v>
      </c>
      <c r="G990" s="26">
        <v>0.47399999999999998</v>
      </c>
      <c r="H990" s="171" t="s">
        <v>853</v>
      </c>
    </row>
    <row r="991" spans="1:8" ht="16.5" thickBot="1">
      <c r="A991" s="12" t="s">
        <v>29</v>
      </c>
      <c r="B991" s="24">
        <v>0</v>
      </c>
      <c r="C991" s="26">
        <v>0</v>
      </c>
      <c r="D991" s="26">
        <v>0</v>
      </c>
      <c r="E991" s="26">
        <v>0</v>
      </c>
      <c r="F991" s="26">
        <v>0</v>
      </c>
      <c r="G991" s="26">
        <v>0</v>
      </c>
      <c r="H991" s="171" t="s">
        <v>821</v>
      </c>
    </row>
    <row r="992" spans="1:8" ht="16.5" thickBot="1">
      <c r="A992" s="12" t="s">
        <v>30</v>
      </c>
      <c r="B992" s="24">
        <v>2E-3</v>
      </c>
      <c r="C992" s="26">
        <v>7.0000000000000001E-3</v>
      </c>
      <c r="D992" s="24">
        <v>6.7000000000000004E-2</v>
      </c>
      <c r="E992" s="26">
        <v>4.2000000000000003E-2</v>
      </c>
      <c r="F992" s="26">
        <v>7.6999999999999999E-2</v>
      </c>
      <c r="G992" s="26">
        <v>9.0999999999999998E-2</v>
      </c>
      <c r="H992" s="171" t="s">
        <v>848</v>
      </c>
    </row>
    <row r="993" spans="1:8" ht="16.5" thickBot="1">
      <c r="A993" s="12" t="s">
        <v>31</v>
      </c>
      <c r="B993" s="24">
        <v>0</v>
      </c>
      <c r="C993" s="26">
        <v>1E-3</v>
      </c>
      <c r="D993" s="24">
        <v>1.1519999999999999</v>
      </c>
      <c r="E993" s="26">
        <v>2.077</v>
      </c>
      <c r="F993" s="26">
        <v>0.83499999999999996</v>
      </c>
      <c r="G993" s="26">
        <v>1.4830000000000001</v>
      </c>
      <c r="H993" s="171" t="s">
        <v>849</v>
      </c>
    </row>
    <row r="994" spans="1:8" ht="16.5" thickBot="1">
      <c r="A994" s="12" t="s">
        <v>32</v>
      </c>
      <c r="B994" s="24">
        <v>0</v>
      </c>
      <c r="C994" s="26">
        <v>0</v>
      </c>
      <c r="D994" s="26">
        <v>0</v>
      </c>
      <c r="E994" s="26">
        <v>0</v>
      </c>
      <c r="F994" s="26">
        <v>0</v>
      </c>
      <c r="G994" s="26">
        <v>0</v>
      </c>
      <c r="H994" s="171" t="s">
        <v>854</v>
      </c>
    </row>
    <row r="995" spans="1:8" ht="16.5" thickBot="1">
      <c r="A995" s="12" t="s">
        <v>33</v>
      </c>
      <c r="B995" s="24">
        <v>99.337999999999994</v>
      </c>
      <c r="C995" s="26">
        <v>85.58774485183325</v>
      </c>
      <c r="D995" s="24">
        <v>1.863</v>
      </c>
      <c r="E995" s="26">
        <v>1.112273302404049</v>
      </c>
      <c r="F995" s="26">
        <v>2.0089999999999999</v>
      </c>
      <c r="G995" s="26">
        <v>1.038</v>
      </c>
      <c r="H995" s="171" t="s">
        <v>852</v>
      </c>
    </row>
    <row r="996" spans="1:8" ht="16.5" thickBot="1">
      <c r="A996" s="12" t="s">
        <v>34</v>
      </c>
      <c r="B996" s="24">
        <v>0</v>
      </c>
      <c r="C996" s="26">
        <v>0</v>
      </c>
      <c r="D996" s="24">
        <v>1E-3</v>
      </c>
      <c r="E996" s="26">
        <v>1.9E-2</v>
      </c>
      <c r="F996" s="26">
        <v>0</v>
      </c>
      <c r="G996" s="26">
        <v>0</v>
      </c>
      <c r="H996" s="171" t="s">
        <v>850</v>
      </c>
    </row>
    <row r="997" spans="1:8" ht="16.5" thickBot="1">
      <c r="A997" s="12" t="s">
        <v>35</v>
      </c>
      <c r="B997" s="24">
        <v>0</v>
      </c>
      <c r="C997" s="26">
        <v>0</v>
      </c>
      <c r="D997" s="26">
        <v>0</v>
      </c>
      <c r="E997" s="26">
        <v>0</v>
      </c>
      <c r="F997" s="26">
        <v>0</v>
      </c>
      <c r="G997" s="26">
        <v>0</v>
      </c>
      <c r="H997" s="171" t="s">
        <v>36</v>
      </c>
    </row>
    <row r="998" spans="1:8" ht="16.5" thickBot="1">
      <c r="A998" s="54" t="s">
        <v>37</v>
      </c>
      <c r="B998" s="27">
        <v>0</v>
      </c>
      <c r="C998" s="28">
        <v>0</v>
      </c>
      <c r="D998" s="27">
        <v>0.10299999999999999</v>
      </c>
      <c r="E998" s="28">
        <v>4.2000000000000003E-2</v>
      </c>
      <c r="F998" s="26">
        <v>0.125</v>
      </c>
      <c r="G998" s="26">
        <v>8.5999999999999993E-2</v>
      </c>
      <c r="H998" s="170" t="s">
        <v>38</v>
      </c>
    </row>
    <row r="999" spans="1:8" ht="16.5" thickBot="1">
      <c r="A999" s="75" t="s">
        <v>552</v>
      </c>
      <c r="B999" s="77">
        <f>SUM(B977:B998)</f>
        <v>119.40053399999999</v>
      </c>
      <c r="C999" s="77">
        <f>SUM(C977:C998)</f>
        <v>109.59841009676326</v>
      </c>
      <c r="D999" s="77">
        <f>SUM(D977:D998)</f>
        <v>19.613825000000002</v>
      </c>
      <c r="E999" s="77">
        <f>SUM(E977:E998)</f>
        <v>17.550138070874048</v>
      </c>
      <c r="F999" s="126">
        <v>28.541</v>
      </c>
      <c r="G999" s="126">
        <v>24.913</v>
      </c>
      <c r="H999" s="167" t="s">
        <v>855</v>
      </c>
    </row>
    <row r="1000" spans="1:8" ht="16.5" thickBot="1">
      <c r="A1000" s="75" t="s">
        <v>545</v>
      </c>
      <c r="B1000" s="77">
        <v>702.548</v>
      </c>
      <c r="C1000" s="77">
        <v>457.36500000000001</v>
      </c>
      <c r="D1000" s="77">
        <v>383.09100000000001</v>
      </c>
      <c r="E1000" s="77">
        <v>249.18</v>
      </c>
      <c r="F1000" s="126">
        <v>452.596</v>
      </c>
      <c r="G1000" s="126">
        <v>264.16399999999999</v>
      </c>
      <c r="H1000" s="112" t="s">
        <v>553</v>
      </c>
    </row>
    <row r="1003" spans="1:8">
      <c r="A1003" s="119" t="s">
        <v>490</v>
      </c>
      <c r="H1003" s="120" t="s">
        <v>491</v>
      </c>
    </row>
    <row r="1004" spans="1:8">
      <c r="A1004" s="97" t="s">
        <v>665</v>
      </c>
      <c r="H1004" s="102" t="s">
        <v>130</v>
      </c>
    </row>
    <row r="1005" spans="1:8" ht="16.5" customHeight="1" thickBot="1">
      <c r="A1005" s="232" t="s">
        <v>43</v>
      </c>
      <c r="B1005" s="232"/>
      <c r="C1005" s="232"/>
      <c r="E1005" s="38"/>
      <c r="G1005" s="38" t="s">
        <v>477</v>
      </c>
      <c r="H1005" s="38" t="s">
        <v>476</v>
      </c>
    </row>
    <row r="1006" spans="1:8" ht="16.5" thickBot="1">
      <c r="A1006" s="55" t="s">
        <v>7</v>
      </c>
      <c r="B1006" s="238">
        <v>2016</v>
      </c>
      <c r="C1006" s="239"/>
      <c r="D1006" s="238">
        <v>2017</v>
      </c>
      <c r="E1006" s="239"/>
      <c r="F1006" s="238">
        <v>2018</v>
      </c>
      <c r="G1006" s="239"/>
      <c r="H1006" s="176" t="s">
        <v>3</v>
      </c>
    </row>
    <row r="1007" spans="1:8">
      <c r="A1007" s="57"/>
      <c r="B1007" s="54" t="s">
        <v>46</v>
      </c>
      <c r="C1007" s="103" t="s">
        <v>47</v>
      </c>
      <c r="D1007" s="103" t="s">
        <v>46</v>
      </c>
      <c r="E1007" s="22" t="s">
        <v>47</v>
      </c>
      <c r="F1007" s="188" t="s">
        <v>46</v>
      </c>
      <c r="G1007" s="22" t="s">
        <v>47</v>
      </c>
      <c r="H1007" s="179"/>
    </row>
    <row r="1008" spans="1:8" ht="16.5" thickBot="1">
      <c r="A1008" s="59"/>
      <c r="B1008" s="23" t="s">
        <v>48</v>
      </c>
      <c r="C1008" s="6" t="s">
        <v>49</v>
      </c>
      <c r="D1008" s="107" t="s">
        <v>48</v>
      </c>
      <c r="E1008" s="2" t="s">
        <v>49</v>
      </c>
      <c r="F1008" s="187" t="s">
        <v>48</v>
      </c>
      <c r="G1008" s="2" t="s">
        <v>49</v>
      </c>
      <c r="H1008" s="182"/>
    </row>
    <row r="1009" spans="1:8" ht="17.25" thickTop="1" thickBot="1">
      <c r="A1009" s="12" t="s">
        <v>13</v>
      </c>
      <c r="B1009" s="24">
        <f t="shared" ref="B1009:G1030" si="126">B1042+B1075+B1108+B1141+B1172+B1205+B1237+B1268</f>
        <v>4.7673580000000007</v>
      </c>
      <c r="C1009" s="24">
        <f t="shared" si="126"/>
        <v>7.6022864480000001</v>
      </c>
      <c r="D1009" s="24">
        <f t="shared" si="126"/>
        <v>1.9590000000000001</v>
      </c>
      <c r="E1009" s="24">
        <f>E1042+E1075+E1108+E1141+E1172+E1205+E1237+E1268</f>
        <v>3.6139999999999999</v>
      </c>
      <c r="F1009" s="24">
        <f>F1042+F1075+F1108+F1141+F1172+F1205+F1237+F1268</f>
        <v>4.2720000000000002</v>
      </c>
      <c r="G1009" s="24">
        <f>G1042+G1075+G1108+G1141+G1172+G1205+G1237+G1268</f>
        <v>7.3509999999999991</v>
      </c>
      <c r="H1009" s="183" t="s">
        <v>819</v>
      </c>
    </row>
    <row r="1010" spans="1:8" ht="16.5" thickBot="1">
      <c r="A1010" s="12" t="s">
        <v>14</v>
      </c>
      <c r="B1010" s="24">
        <f t="shared" si="126"/>
        <v>18.465</v>
      </c>
      <c r="C1010" s="24">
        <f t="shared" si="126"/>
        <v>17.649000000000001</v>
      </c>
      <c r="D1010" s="24">
        <f t="shared" si="126"/>
        <v>12.074000000000002</v>
      </c>
      <c r="E1010" s="24">
        <f t="shared" si="126"/>
        <v>12.158999999999999</v>
      </c>
      <c r="F1010" s="24">
        <f t="shared" si="126"/>
        <v>30.399000000000001</v>
      </c>
      <c r="G1010" s="24">
        <f t="shared" si="126"/>
        <v>39.609000000000002</v>
      </c>
      <c r="H1010" s="183" t="s">
        <v>840</v>
      </c>
    </row>
    <row r="1011" spans="1:8" ht="16.5" thickBot="1">
      <c r="A1011" s="12" t="s">
        <v>15</v>
      </c>
      <c r="B1011" s="24">
        <f t="shared" si="126"/>
        <v>4.2000000000000003E-2</v>
      </c>
      <c r="C1011" s="24">
        <f t="shared" si="126"/>
        <v>0.505</v>
      </c>
      <c r="D1011" s="24">
        <f t="shared" si="126"/>
        <v>3.7999999999999999E-2</v>
      </c>
      <c r="E1011" s="24">
        <f t="shared" si="126"/>
        <v>0.17499999999999999</v>
      </c>
      <c r="F1011" s="24">
        <f t="shared" si="126"/>
        <v>6.7000000000000004E-2</v>
      </c>
      <c r="G1011" s="24">
        <f t="shared" si="126"/>
        <v>9.8000000000000004E-2</v>
      </c>
      <c r="H1011" s="183" t="s">
        <v>841</v>
      </c>
    </row>
    <row r="1012" spans="1:8" ht="16.5" thickBot="1">
      <c r="A1012" s="12" t="s">
        <v>16</v>
      </c>
      <c r="B1012" s="24">
        <f t="shared" si="126"/>
        <v>2.2405769999999996</v>
      </c>
      <c r="C1012" s="24">
        <f t="shared" si="126"/>
        <v>4.6798831499999993</v>
      </c>
      <c r="D1012" s="24">
        <f t="shared" si="126"/>
        <v>2.4969999999999999</v>
      </c>
      <c r="E1012" s="24">
        <f t="shared" si="126"/>
        <v>4.5449999999999999</v>
      </c>
      <c r="F1012" s="24">
        <f t="shared" si="126"/>
        <v>1.472</v>
      </c>
      <c r="G1012" s="24">
        <f t="shared" si="126"/>
        <v>3.1669999999999998</v>
      </c>
      <c r="H1012" s="183" t="s">
        <v>844</v>
      </c>
    </row>
    <row r="1013" spans="1:8" ht="16.5" thickBot="1">
      <c r="A1013" s="12" t="s">
        <v>17</v>
      </c>
      <c r="B1013" s="24">
        <f t="shared" si="126"/>
        <v>2.0100000000000001E-4</v>
      </c>
      <c r="C1013" s="24">
        <f t="shared" si="126"/>
        <v>1.8558786E-4</v>
      </c>
      <c r="D1013" s="24">
        <f t="shared" si="126"/>
        <v>5.0000000000000004E-6</v>
      </c>
      <c r="E1013" s="24">
        <f>E1046+E1079+E1112+E1145+E1176+E1209+E1241+E1272</f>
        <v>6.5520600000000001E-6</v>
      </c>
      <c r="F1013" s="24">
        <f t="shared" ref="F1013:G1030" si="127">F1046+F1079+F1112+F1145+F1176+F1209+F1241+F1272</f>
        <v>6.5000000000000002E-2</v>
      </c>
      <c r="G1013" s="24">
        <f t="shared" si="127"/>
        <v>0.14400000000000002</v>
      </c>
      <c r="H1013" s="183" t="s">
        <v>845</v>
      </c>
    </row>
    <row r="1014" spans="1:8" ht="16.5" thickBot="1">
      <c r="A1014" s="12" t="s">
        <v>18</v>
      </c>
      <c r="B1014" s="24">
        <f t="shared" si="126"/>
        <v>1.9E-2</v>
      </c>
      <c r="C1014" s="24">
        <f t="shared" si="126"/>
        <v>1.7999999999999999E-2</v>
      </c>
      <c r="D1014" s="24">
        <f t="shared" si="126"/>
        <v>0</v>
      </c>
      <c r="E1014" s="24">
        <f t="shared" si="126"/>
        <v>0</v>
      </c>
      <c r="F1014" s="24">
        <f t="shared" si="127"/>
        <v>0</v>
      </c>
      <c r="G1014" s="24">
        <f t="shared" si="127"/>
        <v>0</v>
      </c>
      <c r="H1014" s="183" t="s">
        <v>820</v>
      </c>
    </row>
    <row r="1015" spans="1:8" ht="16.5" thickBot="1">
      <c r="A1015" s="12" t="s">
        <v>19</v>
      </c>
      <c r="B1015" s="24">
        <f t="shared" si="126"/>
        <v>3.194</v>
      </c>
      <c r="C1015" s="24">
        <f t="shared" si="126"/>
        <v>3.5840000000000001</v>
      </c>
      <c r="D1015" s="24">
        <f t="shared" si="126"/>
        <v>2.7389999999999999</v>
      </c>
      <c r="E1015" s="24">
        <f t="shared" si="126"/>
        <v>2.2199999999999998</v>
      </c>
      <c r="F1015" s="24">
        <f t="shared" si="127"/>
        <v>9.6479999999999997</v>
      </c>
      <c r="G1015" s="24">
        <f t="shared" si="127"/>
        <v>5.3440000000000003</v>
      </c>
      <c r="H1015" s="183" t="s">
        <v>20</v>
      </c>
    </row>
    <row r="1016" spans="1:8" ht="16.5" thickBot="1">
      <c r="A1016" s="12" t="s">
        <v>21</v>
      </c>
      <c r="B1016" s="24">
        <f t="shared" si="126"/>
        <v>0.81699999999999995</v>
      </c>
      <c r="C1016" s="24">
        <f t="shared" si="126"/>
        <v>0.33100000000000002</v>
      </c>
      <c r="D1016" s="24">
        <f t="shared" si="126"/>
        <v>0.80700000000000005</v>
      </c>
      <c r="E1016" s="24">
        <f t="shared" si="126"/>
        <v>0.63600000000000001</v>
      </c>
      <c r="F1016" s="24">
        <f t="shared" si="127"/>
        <v>0.66199999999999992</v>
      </c>
      <c r="G1016" s="24">
        <f t="shared" si="127"/>
        <v>1.2040000000000002</v>
      </c>
      <c r="H1016" s="183" t="s">
        <v>846</v>
      </c>
    </row>
    <row r="1017" spans="1:8" ht="16.5" thickBot="1">
      <c r="A1017" s="12" t="s">
        <v>22</v>
      </c>
      <c r="B1017" s="24">
        <f t="shared" si="126"/>
        <v>453.05658000000005</v>
      </c>
      <c r="C1017" s="24">
        <f t="shared" si="126"/>
        <v>376.55481854359999</v>
      </c>
      <c r="D1017" s="24">
        <f t="shared" si="126"/>
        <v>656.79795159031801</v>
      </c>
      <c r="E1017" s="24">
        <f>E1050+E1083+E1116+E1149+E1180+E1213+E1245+E1276</f>
        <v>488.54599999999999</v>
      </c>
      <c r="F1017" s="24">
        <f>F1050+F1083+F1116+F1149+F1180+F1213+F1245+F1276</f>
        <v>500.27342284456893</v>
      </c>
      <c r="G1017" s="24">
        <f t="shared" si="127"/>
        <v>689.58839999999998</v>
      </c>
      <c r="H1017" s="183" t="s">
        <v>847</v>
      </c>
    </row>
    <row r="1018" spans="1:8" ht="16.5" thickBot="1">
      <c r="A1018" s="12" t="s">
        <v>23</v>
      </c>
      <c r="B1018" s="24">
        <f t="shared" si="126"/>
        <v>5.295101616628175</v>
      </c>
      <c r="C1018" s="24">
        <f t="shared" si="126"/>
        <v>13.266</v>
      </c>
      <c r="D1018" s="24">
        <f t="shared" si="126"/>
        <v>6.6980000000000004</v>
      </c>
      <c r="E1018" s="24">
        <f t="shared" si="126"/>
        <v>14.63</v>
      </c>
      <c r="F1018" s="24">
        <f t="shared" si="127"/>
        <v>2.9649999999999999</v>
      </c>
      <c r="G1018" s="24">
        <f t="shared" si="127"/>
        <v>6.6770000000000005</v>
      </c>
      <c r="H1018" s="183" t="s">
        <v>856</v>
      </c>
    </row>
    <row r="1019" spans="1:8" ht="16.5" thickBot="1">
      <c r="A1019" s="12" t="s">
        <v>24</v>
      </c>
      <c r="B1019" s="24">
        <f t="shared" si="126"/>
        <v>29.327999999999999</v>
      </c>
      <c r="C1019" s="24">
        <f t="shared" si="126"/>
        <v>26.725999999999999</v>
      </c>
      <c r="D1019" s="24">
        <f t="shared" si="126"/>
        <v>7.0279999999999996</v>
      </c>
      <c r="E1019" s="24">
        <f t="shared" si="126"/>
        <v>5.6980000000000004</v>
      </c>
      <c r="F1019" s="24">
        <f t="shared" si="127"/>
        <v>25.917000000000002</v>
      </c>
      <c r="G1019" s="24">
        <f t="shared" si="127"/>
        <v>37.796999999999997</v>
      </c>
      <c r="H1019" s="183" t="s">
        <v>818</v>
      </c>
    </row>
    <row r="1020" spans="1:8" ht="16.5" thickBot="1">
      <c r="A1020" s="12" t="s">
        <v>25</v>
      </c>
      <c r="B1020" s="24">
        <f t="shared" si="126"/>
        <v>6.7000000000000004E-2</v>
      </c>
      <c r="C1020" s="24">
        <f t="shared" si="126"/>
        <v>0.16</v>
      </c>
      <c r="D1020" s="24">
        <f t="shared" si="126"/>
        <v>4.1000000000000002E-2</v>
      </c>
      <c r="E1020" s="24">
        <f t="shared" si="126"/>
        <v>0.104</v>
      </c>
      <c r="F1020" s="24">
        <f>F1053+F1086+F1119+F1152+F1183+F1216+F1248+F1279</f>
        <v>0.13</v>
      </c>
      <c r="G1020" s="24">
        <f t="shared" si="127"/>
        <v>0.27</v>
      </c>
      <c r="H1020" s="183" t="s">
        <v>26</v>
      </c>
    </row>
    <row r="1021" spans="1:8" ht="16.5" thickBot="1">
      <c r="A1021" s="12" t="s">
        <v>27</v>
      </c>
      <c r="B1021" s="24">
        <f t="shared" si="126"/>
        <v>0.30383899999999997</v>
      </c>
      <c r="C1021" s="24">
        <f t="shared" si="126"/>
        <v>0.23952500000000002</v>
      </c>
      <c r="D1021" s="24">
        <f t="shared" si="126"/>
        <v>0.16358699999999998</v>
      </c>
      <c r="E1021" s="24">
        <f t="shared" si="126"/>
        <v>0.154337</v>
      </c>
      <c r="F1021" s="24">
        <f t="shared" si="127"/>
        <v>1.9242279680333945</v>
      </c>
      <c r="G1021" s="24">
        <f t="shared" si="127"/>
        <v>2.153</v>
      </c>
      <c r="H1021" s="183" t="s">
        <v>851</v>
      </c>
    </row>
    <row r="1022" spans="1:8" ht="16.5" thickBot="1">
      <c r="A1022" s="12" t="s">
        <v>28</v>
      </c>
      <c r="B1022" s="24">
        <f t="shared" si="126"/>
        <v>1.8377414398756067</v>
      </c>
      <c r="C1022" s="24">
        <f t="shared" si="126"/>
        <v>2.9379999999999997</v>
      </c>
      <c r="D1022" s="24">
        <f t="shared" si="126"/>
        <v>0.20899999999999999</v>
      </c>
      <c r="E1022" s="24">
        <f t="shared" si="126"/>
        <v>0.24399999999999999</v>
      </c>
      <c r="F1022" s="24">
        <f>F1055+F1088+F1121+F1154+F1185+F1218+F1250+F1281</f>
        <v>1.134938524590164</v>
      </c>
      <c r="G1022" s="24">
        <f t="shared" si="127"/>
        <v>1.647</v>
      </c>
      <c r="H1022" s="183" t="s">
        <v>853</v>
      </c>
    </row>
    <row r="1023" spans="1:8" ht="16.5" thickBot="1">
      <c r="A1023" s="12" t="s">
        <v>29</v>
      </c>
      <c r="B1023" s="24">
        <f t="shared" si="126"/>
        <v>0</v>
      </c>
      <c r="C1023" s="24">
        <f t="shared" si="126"/>
        <v>0</v>
      </c>
      <c r="D1023" s="24">
        <f t="shared" si="126"/>
        <v>0</v>
      </c>
      <c r="E1023" s="24">
        <f t="shared" si="126"/>
        <v>0</v>
      </c>
      <c r="F1023" s="24">
        <f t="shared" si="127"/>
        <v>0</v>
      </c>
      <c r="G1023" s="24">
        <f t="shared" si="127"/>
        <v>0</v>
      </c>
      <c r="H1023" s="183" t="s">
        <v>821</v>
      </c>
    </row>
    <row r="1024" spans="1:8" ht="16.5" thickBot="1">
      <c r="A1024" s="12" t="s">
        <v>30</v>
      </c>
      <c r="B1024" s="24">
        <f t="shared" si="126"/>
        <v>1.137</v>
      </c>
      <c r="C1024" s="24">
        <f t="shared" si="126"/>
        <v>1.514</v>
      </c>
      <c r="D1024" s="24">
        <f t="shared" si="126"/>
        <v>0.77699999999999991</v>
      </c>
      <c r="E1024" s="24">
        <f t="shared" si="126"/>
        <v>1.125</v>
      </c>
      <c r="F1024" s="24">
        <f t="shared" si="127"/>
        <v>0.48000000000000004</v>
      </c>
      <c r="G1024" s="24">
        <f t="shared" si="127"/>
        <v>1.2750000000000001</v>
      </c>
      <c r="H1024" s="183" t="s">
        <v>848</v>
      </c>
    </row>
    <row r="1025" spans="1:8" ht="16.5" thickBot="1">
      <c r="A1025" s="12" t="s">
        <v>31</v>
      </c>
      <c r="B1025" s="24">
        <f t="shared" si="126"/>
        <v>0.84099999999999997</v>
      </c>
      <c r="C1025" s="24">
        <f t="shared" si="126"/>
        <v>0.84200000000000008</v>
      </c>
      <c r="D1025" s="24">
        <f t="shared" si="126"/>
        <v>0.70100000000000007</v>
      </c>
      <c r="E1025" s="24">
        <f t="shared" si="126"/>
        <v>0.94500000000000006</v>
      </c>
      <c r="F1025" s="24">
        <f t="shared" si="127"/>
        <v>7.2130000000000001</v>
      </c>
      <c r="G1025" s="24">
        <f t="shared" si="127"/>
        <v>2.9570000000000003</v>
      </c>
      <c r="H1025" s="183" t="s">
        <v>849</v>
      </c>
    </row>
    <row r="1026" spans="1:8" ht="16.5" thickBot="1">
      <c r="A1026" s="12" t="s">
        <v>32</v>
      </c>
      <c r="B1026" s="24">
        <f t="shared" si="126"/>
        <v>2E-3</v>
      </c>
      <c r="C1026" s="24">
        <f t="shared" si="126"/>
        <v>2E-3</v>
      </c>
      <c r="D1026" s="24">
        <f t="shared" si="126"/>
        <v>0</v>
      </c>
      <c r="E1026" s="24">
        <f t="shared" si="126"/>
        <v>0</v>
      </c>
      <c r="F1026" s="24">
        <f t="shared" si="127"/>
        <v>0</v>
      </c>
      <c r="G1026" s="24">
        <f t="shared" si="127"/>
        <v>0</v>
      </c>
      <c r="H1026" s="183" t="s">
        <v>854</v>
      </c>
    </row>
    <row r="1027" spans="1:8" ht="16.5" thickBot="1">
      <c r="A1027" s="12" t="s">
        <v>33</v>
      </c>
      <c r="B1027" s="24">
        <f t="shared" si="126"/>
        <v>122.684</v>
      </c>
      <c r="C1027" s="24">
        <f t="shared" si="126"/>
        <v>210.64616591783022</v>
      </c>
      <c r="D1027" s="24">
        <f t="shared" si="126"/>
        <v>130.60899999999998</v>
      </c>
      <c r="E1027" s="24">
        <f t="shared" si="126"/>
        <v>181.49374544119217</v>
      </c>
      <c r="F1027" s="24">
        <v>73.301000000000002</v>
      </c>
      <c r="G1027" s="24">
        <v>118.95</v>
      </c>
      <c r="H1027" s="183" t="s">
        <v>852</v>
      </c>
    </row>
    <row r="1028" spans="1:8" ht="16.5" thickBot="1">
      <c r="A1028" s="12" t="s">
        <v>34</v>
      </c>
      <c r="B1028" s="24">
        <f t="shared" si="126"/>
        <v>0.124</v>
      </c>
      <c r="C1028" s="24">
        <f t="shared" si="126"/>
        <v>0.61299999999999999</v>
      </c>
      <c r="D1028" s="24">
        <f t="shared" si="126"/>
        <v>7.1999999999999995E-2</v>
      </c>
      <c r="E1028" s="24">
        <f t="shared" si="126"/>
        <v>0.80100000000000005</v>
      </c>
      <c r="F1028" s="24">
        <f t="shared" si="127"/>
        <v>0.71199999999999997</v>
      </c>
      <c r="G1028" s="24">
        <f t="shared" si="127"/>
        <v>2.0699999999999998</v>
      </c>
      <c r="H1028" s="183" t="s">
        <v>850</v>
      </c>
    </row>
    <row r="1029" spans="1:8" ht="16.5" thickBot="1">
      <c r="A1029" s="12" t="s">
        <v>35</v>
      </c>
      <c r="B1029" s="24">
        <f t="shared" si="126"/>
        <v>0</v>
      </c>
      <c r="C1029" s="24">
        <f t="shared" si="126"/>
        <v>0</v>
      </c>
      <c r="D1029" s="24">
        <f t="shared" si="126"/>
        <v>0</v>
      </c>
      <c r="E1029" s="24">
        <f t="shared" si="126"/>
        <v>0</v>
      </c>
      <c r="F1029" s="24">
        <f t="shared" si="127"/>
        <v>0</v>
      </c>
      <c r="G1029" s="24">
        <f t="shared" si="127"/>
        <v>0</v>
      </c>
      <c r="H1029" s="183" t="s">
        <v>36</v>
      </c>
    </row>
    <row r="1030" spans="1:8" ht="16.5" thickBot="1">
      <c r="A1030" s="54" t="s">
        <v>37</v>
      </c>
      <c r="B1030" s="24">
        <f t="shared" si="126"/>
        <v>9.4E-2</v>
      </c>
      <c r="C1030" s="24">
        <f t="shared" si="126"/>
        <v>7.0000000000000007E-2</v>
      </c>
      <c r="D1030" s="24">
        <f t="shared" si="126"/>
        <v>0.98199999999999998</v>
      </c>
      <c r="E1030" s="24">
        <f t="shared" si="126"/>
        <v>0.70099999999999996</v>
      </c>
      <c r="F1030" s="24">
        <f t="shared" si="127"/>
        <v>3.8879999999999999</v>
      </c>
      <c r="G1030" s="24">
        <f t="shared" si="127"/>
        <v>7.367</v>
      </c>
      <c r="H1030" s="185" t="s">
        <v>38</v>
      </c>
    </row>
    <row r="1031" spans="1:8" ht="16.5" thickBot="1">
      <c r="A1031" s="75" t="s">
        <v>552</v>
      </c>
      <c r="B1031" s="77">
        <f>SUM(B1009:B1030)</f>
        <v>644.3153980565038</v>
      </c>
      <c r="C1031" s="77">
        <f>SUM(C1009:C1030)</f>
        <v>667.94086464729037</v>
      </c>
      <c r="D1031" s="77">
        <f>SUM(D1009:D1030)</f>
        <v>824.192543590318</v>
      </c>
      <c r="E1031" s="77">
        <f>SUM(E1009:E1030)</f>
        <v>717.7910889932524</v>
      </c>
      <c r="F1031" s="77">
        <f t="shared" ref="F1031:G1031" si="128">SUM(F1009:F1030)</f>
        <v>664.52358933719267</v>
      </c>
      <c r="G1031" s="77">
        <f t="shared" si="128"/>
        <v>927.66840000000013</v>
      </c>
      <c r="H1031" s="216" t="s">
        <v>855</v>
      </c>
    </row>
    <row r="1032" spans="1:8" ht="16.5" thickBot="1">
      <c r="A1032" s="75" t="s">
        <v>545</v>
      </c>
      <c r="B1032" s="77">
        <f t="shared" ref="B1032:G1032" si="129">B1065+B1098+B1131+B1164+B1195+B1228+B1291</f>
        <v>169627.65176725519</v>
      </c>
      <c r="C1032" s="77">
        <f t="shared" si="129"/>
        <v>73117.112999999998</v>
      </c>
      <c r="D1032" s="77">
        <f t="shared" si="129"/>
        <v>186114.83409088396</v>
      </c>
      <c r="E1032" s="77">
        <f t="shared" si="129"/>
        <v>80926.543999999994</v>
      </c>
      <c r="F1032" s="77">
        <f t="shared" si="129"/>
        <v>187572.81265471742</v>
      </c>
      <c r="G1032" s="77">
        <f t="shared" si="129"/>
        <v>81798.22</v>
      </c>
      <c r="H1032" s="166" t="s">
        <v>553</v>
      </c>
    </row>
    <row r="1035" spans="1:8">
      <c r="H1035" s="4">
        <v>1202</v>
      </c>
    </row>
    <row r="1036" spans="1:8">
      <c r="A1036" s="119" t="s">
        <v>492</v>
      </c>
      <c r="H1036" s="120" t="s">
        <v>493</v>
      </c>
    </row>
    <row r="1037" spans="1:8" ht="18.75" customHeight="1">
      <c r="A1037" s="67" t="s">
        <v>666</v>
      </c>
      <c r="H1037" s="4" t="s">
        <v>542</v>
      </c>
    </row>
    <row r="1038" spans="1:8" ht="16.5" customHeight="1" thickBot="1">
      <c r="A1038" s="232" t="s">
        <v>43</v>
      </c>
      <c r="B1038" s="232"/>
      <c r="C1038" s="232"/>
      <c r="E1038" s="38"/>
      <c r="G1038" s="38" t="s">
        <v>477</v>
      </c>
      <c r="H1038" s="38" t="s">
        <v>476</v>
      </c>
    </row>
    <row r="1039" spans="1:8" ht="16.5" thickBot="1">
      <c r="A1039" s="55" t="s">
        <v>7</v>
      </c>
      <c r="B1039" s="238">
        <v>2016</v>
      </c>
      <c r="C1039" s="239"/>
      <c r="D1039" s="238">
        <v>2017</v>
      </c>
      <c r="E1039" s="239"/>
      <c r="F1039" s="238">
        <v>2018</v>
      </c>
      <c r="G1039" s="239"/>
      <c r="H1039" s="56" t="s">
        <v>3</v>
      </c>
    </row>
    <row r="1040" spans="1:8">
      <c r="A1040" s="57"/>
      <c r="B1040" s="54" t="s">
        <v>46</v>
      </c>
      <c r="C1040" s="103" t="s">
        <v>47</v>
      </c>
      <c r="D1040" s="103" t="s">
        <v>46</v>
      </c>
      <c r="E1040" s="22" t="s">
        <v>47</v>
      </c>
      <c r="F1040" s="103" t="s">
        <v>46</v>
      </c>
      <c r="G1040" s="22" t="s">
        <v>47</v>
      </c>
      <c r="H1040" s="58"/>
    </row>
    <row r="1041" spans="1:8" ht="16.5" thickBot="1">
      <c r="A1041" s="59"/>
      <c r="B1041" s="23" t="s">
        <v>48</v>
      </c>
      <c r="C1041" s="6" t="s">
        <v>49</v>
      </c>
      <c r="D1041" s="107" t="s">
        <v>48</v>
      </c>
      <c r="E1041" s="2" t="s">
        <v>49</v>
      </c>
      <c r="F1041" s="107" t="s">
        <v>48</v>
      </c>
      <c r="G1041" s="2" t="s">
        <v>49</v>
      </c>
      <c r="H1041" s="60"/>
    </row>
    <row r="1042" spans="1:8" ht="17.25" thickTop="1" thickBot="1">
      <c r="A1042" s="12" t="s">
        <v>13</v>
      </c>
      <c r="B1042" s="24">
        <v>0.16653999999999999</v>
      </c>
      <c r="C1042" s="26">
        <v>0.502</v>
      </c>
      <c r="D1042" s="24">
        <v>0.29699999999999999</v>
      </c>
      <c r="E1042" s="26">
        <v>0.41</v>
      </c>
      <c r="F1042" s="26">
        <v>0.80100000000000005</v>
      </c>
      <c r="G1042" s="26">
        <v>1.0920000000000001</v>
      </c>
      <c r="H1042" s="109" t="s">
        <v>819</v>
      </c>
    </row>
    <row r="1043" spans="1:8" ht="16.5" thickBot="1">
      <c r="A1043" s="12" t="s">
        <v>14</v>
      </c>
      <c r="B1043" s="24">
        <v>6.992</v>
      </c>
      <c r="C1043" s="26">
        <v>7.3449999999999998</v>
      </c>
      <c r="D1043" s="24">
        <v>5.3170000000000002</v>
      </c>
      <c r="E1043" s="26">
        <v>5.2569999999999997</v>
      </c>
      <c r="F1043" s="26">
        <v>6.0350000000000001</v>
      </c>
      <c r="G1043" s="26">
        <v>4.97</v>
      </c>
      <c r="H1043" s="109" t="s">
        <v>840</v>
      </c>
    </row>
    <row r="1044" spans="1:8" ht="16.5" thickBot="1">
      <c r="A1044" s="12" t="s">
        <v>15</v>
      </c>
      <c r="B1044" s="24">
        <v>0</v>
      </c>
      <c r="C1044" s="26">
        <v>0</v>
      </c>
      <c r="D1044" s="24">
        <v>2.3E-2</v>
      </c>
      <c r="E1044" s="26">
        <v>0.03</v>
      </c>
      <c r="F1044" s="26">
        <v>0.04</v>
      </c>
      <c r="G1044" s="26">
        <v>4.3999999999999997E-2</v>
      </c>
      <c r="H1044" s="109" t="s">
        <v>841</v>
      </c>
    </row>
    <row r="1045" spans="1:8" ht="16.5" thickBot="1">
      <c r="A1045" s="12" t="s">
        <v>16</v>
      </c>
      <c r="B1045" s="24">
        <v>0</v>
      </c>
      <c r="C1045" s="26">
        <v>0</v>
      </c>
      <c r="D1045" s="24">
        <v>0</v>
      </c>
      <c r="E1045" s="24">
        <v>0</v>
      </c>
      <c r="F1045" s="26">
        <v>0</v>
      </c>
      <c r="G1045" s="26">
        <v>0</v>
      </c>
      <c r="H1045" s="109" t="s">
        <v>844</v>
      </c>
    </row>
    <row r="1046" spans="1:8" ht="16.5" thickBot="1">
      <c r="A1046" s="12" t="s">
        <v>17</v>
      </c>
      <c r="B1046" s="24">
        <v>1.3800000000000002E-4</v>
      </c>
      <c r="C1046" s="26">
        <v>7.2990760000000003E-5</v>
      </c>
      <c r="D1046" s="24">
        <v>0</v>
      </c>
      <c r="E1046" s="24">
        <v>0</v>
      </c>
      <c r="F1046" s="26">
        <v>0</v>
      </c>
      <c r="G1046" s="26">
        <v>0</v>
      </c>
      <c r="H1046" s="109" t="s">
        <v>845</v>
      </c>
    </row>
    <row r="1047" spans="1:8" ht="16.5" thickBot="1">
      <c r="A1047" s="12" t="s">
        <v>18</v>
      </c>
      <c r="B1047" s="24">
        <v>0</v>
      </c>
      <c r="C1047" s="26">
        <v>0</v>
      </c>
      <c r="D1047" s="24">
        <v>0</v>
      </c>
      <c r="E1047" s="24">
        <v>0</v>
      </c>
      <c r="F1047" s="26">
        <v>0</v>
      </c>
      <c r="G1047" s="26">
        <v>0</v>
      </c>
      <c r="H1047" s="109" t="s">
        <v>820</v>
      </c>
    </row>
    <row r="1048" spans="1:8" ht="16.5" thickBot="1">
      <c r="A1048" s="12" t="s">
        <v>19</v>
      </c>
      <c r="B1048" s="24">
        <v>0</v>
      </c>
      <c r="C1048" s="26">
        <v>0</v>
      </c>
      <c r="D1048" s="24">
        <v>0</v>
      </c>
      <c r="E1048" s="24">
        <v>0</v>
      </c>
      <c r="F1048" s="26">
        <v>0</v>
      </c>
      <c r="G1048" s="26">
        <v>0</v>
      </c>
      <c r="H1048" s="109" t="s">
        <v>20</v>
      </c>
    </row>
    <row r="1049" spans="1:8" ht="16.5" thickBot="1">
      <c r="A1049" s="12" t="s">
        <v>21</v>
      </c>
      <c r="B1049" s="24">
        <v>0.126</v>
      </c>
      <c r="C1049" s="26">
        <v>0.123</v>
      </c>
      <c r="D1049" s="24">
        <v>0.16900000000000001</v>
      </c>
      <c r="E1049" s="26">
        <v>0.16500000000000001</v>
      </c>
      <c r="F1049" s="26">
        <v>0.28199999999999997</v>
      </c>
      <c r="G1049" s="26">
        <v>0.26800000000000002</v>
      </c>
      <c r="H1049" s="109" t="s">
        <v>846</v>
      </c>
    </row>
    <row r="1050" spans="1:8" ht="16.5" thickBot="1">
      <c r="A1050" s="12" t="s">
        <v>22</v>
      </c>
      <c r="B1050" s="24">
        <v>15.586449999999999</v>
      </c>
      <c r="C1050" s="26">
        <v>12.728674399999999</v>
      </c>
      <c r="D1050" s="24">
        <v>107.45699999999999</v>
      </c>
      <c r="E1050" s="26">
        <v>76.676000000000002</v>
      </c>
      <c r="F1050" s="26">
        <v>32.561999999999998</v>
      </c>
      <c r="G1050" s="26">
        <v>58.628999999999998</v>
      </c>
      <c r="H1050" s="109" t="s">
        <v>847</v>
      </c>
    </row>
    <row r="1051" spans="1:8" ht="16.5" thickBot="1">
      <c r="A1051" s="12" t="s">
        <v>23</v>
      </c>
      <c r="B1051" s="24">
        <v>4.0000000000000001E-3</v>
      </c>
      <c r="C1051" s="26">
        <v>5.0000000000000001E-3</v>
      </c>
      <c r="D1051" s="24">
        <v>0.14699999999999999</v>
      </c>
      <c r="E1051" s="26">
        <v>7.5999999999999998E-2</v>
      </c>
      <c r="F1051" s="26">
        <v>0</v>
      </c>
      <c r="G1051" s="26">
        <v>0</v>
      </c>
      <c r="H1051" s="109" t="s">
        <v>856</v>
      </c>
    </row>
    <row r="1052" spans="1:8" ht="16.5" thickBot="1">
      <c r="A1052" s="12" t="s">
        <v>24</v>
      </c>
      <c r="B1052" s="24">
        <v>8.6999999999999994E-2</v>
      </c>
      <c r="C1052" s="26">
        <v>6.5000000000000002E-2</v>
      </c>
      <c r="D1052" s="24">
        <v>0</v>
      </c>
      <c r="E1052" s="26">
        <v>0</v>
      </c>
      <c r="F1052" s="26">
        <v>0</v>
      </c>
      <c r="G1052" s="26">
        <v>0</v>
      </c>
      <c r="H1052" s="109" t="s">
        <v>818</v>
      </c>
    </row>
    <row r="1053" spans="1:8" ht="16.5" thickBot="1">
      <c r="A1053" s="12" t="s">
        <v>25</v>
      </c>
      <c r="B1053" s="24">
        <v>3.9E-2</v>
      </c>
      <c r="C1053" s="26">
        <v>5.0999999999999997E-2</v>
      </c>
      <c r="D1053" s="24">
        <v>0</v>
      </c>
      <c r="E1053" s="24">
        <v>0</v>
      </c>
      <c r="F1053" s="26">
        <v>0</v>
      </c>
      <c r="G1053" s="26">
        <v>0</v>
      </c>
      <c r="H1053" s="109" t="s">
        <v>26</v>
      </c>
    </row>
    <row r="1054" spans="1:8" ht="16.5" thickBot="1">
      <c r="A1054" s="12" t="s">
        <v>27</v>
      </c>
      <c r="B1054" s="24">
        <v>0</v>
      </c>
      <c r="C1054" s="26">
        <v>0</v>
      </c>
      <c r="D1054" s="24">
        <v>8.9580000000000007E-3</v>
      </c>
      <c r="E1054" s="26">
        <v>8.3668000000000006E-3</v>
      </c>
      <c r="F1054" s="26">
        <v>0.30499999999999999</v>
      </c>
      <c r="G1054" s="26">
        <v>0.35699999999999998</v>
      </c>
      <c r="H1054" s="109" t="s">
        <v>851</v>
      </c>
    </row>
    <row r="1055" spans="1:8" ht="16.5" thickBot="1">
      <c r="A1055" s="12" t="s">
        <v>28</v>
      </c>
      <c r="B1055" s="24">
        <v>0.30554054054054053</v>
      </c>
      <c r="C1055" s="26">
        <v>0.38500000000000001</v>
      </c>
      <c r="D1055" s="24">
        <v>0</v>
      </c>
      <c r="E1055" s="24">
        <v>0</v>
      </c>
      <c r="F1055" s="26">
        <v>0</v>
      </c>
      <c r="G1055" s="26">
        <v>0.29399999999999998</v>
      </c>
      <c r="H1055" s="109" t="s">
        <v>853</v>
      </c>
    </row>
    <row r="1056" spans="1:8" ht="16.5" thickBot="1">
      <c r="A1056" s="12" t="s">
        <v>29</v>
      </c>
      <c r="B1056" s="24">
        <v>0</v>
      </c>
      <c r="C1056" s="26">
        <v>0</v>
      </c>
      <c r="D1056" s="24">
        <v>0</v>
      </c>
      <c r="E1056" s="24">
        <v>0</v>
      </c>
      <c r="F1056" s="26">
        <v>0</v>
      </c>
      <c r="G1056" s="26">
        <v>0</v>
      </c>
      <c r="H1056" s="109" t="s">
        <v>821</v>
      </c>
    </row>
    <row r="1057" spans="1:8" ht="16.5" thickBot="1">
      <c r="A1057" s="12" t="s">
        <v>30</v>
      </c>
      <c r="B1057" s="24">
        <v>2.8000000000000001E-2</v>
      </c>
      <c r="C1057" s="26">
        <v>6.7000000000000004E-2</v>
      </c>
      <c r="D1057" s="24">
        <v>2E-3</v>
      </c>
      <c r="E1057" s="26">
        <v>1.9E-2</v>
      </c>
      <c r="F1057" s="26">
        <v>7.6999999999999999E-2</v>
      </c>
      <c r="G1057" s="26">
        <v>0.13900000000000001</v>
      </c>
      <c r="H1057" s="109" t="s">
        <v>848</v>
      </c>
    </row>
    <row r="1058" spans="1:8" ht="16.5" thickBot="1">
      <c r="A1058" s="12" t="s">
        <v>31</v>
      </c>
      <c r="B1058" s="24">
        <v>0.14599999999999999</v>
      </c>
      <c r="C1058" s="26">
        <v>0.29399999999999998</v>
      </c>
      <c r="D1058" s="24">
        <v>0.13100000000000001</v>
      </c>
      <c r="E1058" s="26">
        <v>0.22600000000000001</v>
      </c>
      <c r="F1058" s="26">
        <v>0.23</v>
      </c>
      <c r="G1058" s="26">
        <v>0.36499999999999999</v>
      </c>
      <c r="H1058" s="109" t="s">
        <v>849</v>
      </c>
    </row>
    <row r="1059" spans="1:8" ht="16.5" thickBot="1">
      <c r="A1059" s="12" t="s">
        <v>32</v>
      </c>
      <c r="B1059" s="24">
        <v>1E-3</v>
      </c>
      <c r="C1059" s="26">
        <v>1E-3</v>
      </c>
      <c r="D1059" s="24">
        <v>0</v>
      </c>
      <c r="E1059" s="24">
        <v>0</v>
      </c>
      <c r="F1059" s="26">
        <v>0</v>
      </c>
      <c r="G1059" s="26">
        <v>0</v>
      </c>
      <c r="H1059" s="109" t="s">
        <v>854</v>
      </c>
    </row>
    <row r="1060" spans="1:8" ht="16.5" thickBot="1">
      <c r="A1060" s="12" t="s">
        <v>33</v>
      </c>
      <c r="B1060" s="24">
        <v>8.07</v>
      </c>
      <c r="C1060" s="26">
        <v>9.9460572576594686</v>
      </c>
      <c r="D1060" s="24">
        <v>44.786999999999999</v>
      </c>
      <c r="E1060" s="26">
        <v>69.794573316462817</v>
      </c>
      <c r="F1060" s="26">
        <v>0</v>
      </c>
      <c r="G1060" s="26">
        <v>66.281000000000006</v>
      </c>
      <c r="H1060" s="109" t="s">
        <v>852</v>
      </c>
    </row>
    <row r="1061" spans="1:8" ht="16.5" thickBot="1">
      <c r="A1061" s="12" t="s">
        <v>34</v>
      </c>
      <c r="B1061" s="24">
        <v>0</v>
      </c>
      <c r="C1061" s="26">
        <v>0</v>
      </c>
      <c r="D1061" s="24">
        <v>0</v>
      </c>
      <c r="E1061" s="24">
        <v>0</v>
      </c>
      <c r="F1061" s="26">
        <v>0</v>
      </c>
      <c r="G1061" s="26">
        <v>0</v>
      </c>
      <c r="H1061" s="109" t="s">
        <v>850</v>
      </c>
    </row>
    <row r="1062" spans="1:8" ht="16.5" thickBot="1">
      <c r="A1062" s="12" t="s">
        <v>35</v>
      </c>
      <c r="B1062" s="24">
        <v>0</v>
      </c>
      <c r="C1062" s="26">
        <v>0</v>
      </c>
      <c r="D1062" s="24">
        <v>0</v>
      </c>
      <c r="E1062" s="24">
        <v>0</v>
      </c>
      <c r="F1062" s="26">
        <v>0</v>
      </c>
      <c r="G1062" s="26">
        <v>0</v>
      </c>
      <c r="H1062" s="109" t="s">
        <v>36</v>
      </c>
    </row>
    <row r="1063" spans="1:8" ht="16.5" thickBot="1">
      <c r="A1063" s="54" t="s">
        <v>37</v>
      </c>
      <c r="B1063" s="27">
        <v>0</v>
      </c>
      <c r="C1063" s="28">
        <v>0</v>
      </c>
      <c r="D1063" s="24">
        <v>0</v>
      </c>
      <c r="E1063" s="24">
        <v>0</v>
      </c>
      <c r="F1063" s="26">
        <v>0</v>
      </c>
      <c r="G1063" s="26">
        <v>0</v>
      </c>
      <c r="H1063" s="108" t="s">
        <v>38</v>
      </c>
    </row>
    <row r="1064" spans="1:8" ht="16.5" thickBot="1">
      <c r="A1064" s="75" t="s">
        <v>552</v>
      </c>
      <c r="B1064" s="77">
        <f t="shared" ref="B1064:G1064" si="130">SUM(B1042:B1063)</f>
        <v>31.551668540540543</v>
      </c>
      <c r="C1064" s="77">
        <f t="shared" si="130"/>
        <v>31.512804648419468</v>
      </c>
      <c r="D1064" s="77">
        <f t="shared" si="130"/>
        <v>158.33895799999999</v>
      </c>
      <c r="E1064" s="77">
        <f t="shared" si="130"/>
        <v>152.6619401164628</v>
      </c>
      <c r="F1064" s="126">
        <f t="shared" si="130"/>
        <v>40.331999999999994</v>
      </c>
      <c r="G1064" s="126">
        <f t="shared" si="130"/>
        <v>132.43899999999999</v>
      </c>
      <c r="H1064" s="105" t="s">
        <v>855</v>
      </c>
    </row>
    <row r="1065" spans="1:8" ht="16.5" thickBot="1">
      <c r="A1065" s="75" t="s">
        <v>545</v>
      </c>
      <c r="B1065" s="77">
        <v>2368.6460000000002</v>
      </c>
      <c r="C1065" s="77">
        <v>2718.3069999999998</v>
      </c>
      <c r="D1065" s="77">
        <v>2286.527</v>
      </c>
      <c r="E1065" s="77">
        <v>2772.8049999999998</v>
      </c>
      <c r="F1065" s="126">
        <v>2286.527</v>
      </c>
      <c r="G1065" s="126">
        <v>2469.0520000000001</v>
      </c>
      <c r="H1065" s="112" t="s">
        <v>553</v>
      </c>
    </row>
    <row r="1068" spans="1:8">
      <c r="H1068" s="102" t="s">
        <v>817</v>
      </c>
    </row>
    <row r="1069" spans="1:8">
      <c r="A1069" s="119" t="s">
        <v>494</v>
      </c>
      <c r="G1069" s="4">
        <v>120740</v>
      </c>
      <c r="H1069" s="120" t="s">
        <v>495</v>
      </c>
    </row>
    <row r="1070" spans="1:8">
      <c r="A1070" s="97" t="s">
        <v>667</v>
      </c>
      <c r="H1070" s="102" t="s">
        <v>131</v>
      </c>
    </row>
    <row r="1071" spans="1:8" ht="16.5" customHeight="1" thickBot="1">
      <c r="A1071" s="232" t="s">
        <v>43</v>
      </c>
      <c r="B1071" s="232"/>
      <c r="C1071" s="232"/>
      <c r="E1071" s="38"/>
      <c r="G1071" s="38" t="s">
        <v>477</v>
      </c>
      <c r="H1071" s="38" t="s">
        <v>476</v>
      </c>
    </row>
    <row r="1072" spans="1:8" ht="16.5" thickBot="1">
      <c r="A1072" s="55" t="s">
        <v>7</v>
      </c>
      <c r="B1072" s="238">
        <v>2016</v>
      </c>
      <c r="C1072" s="239"/>
      <c r="D1072" s="238">
        <v>2017</v>
      </c>
      <c r="E1072" s="239"/>
      <c r="F1072" s="238">
        <v>2018</v>
      </c>
      <c r="G1072" s="239"/>
      <c r="H1072" s="56" t="s">
        <v>3</v>
      </c>
    </row>
    <row r="1073" spans="1:8">
      <c r="A1073" s="57"/>
      <c r="B1073" s="54" t="s">
        <v>46</v>
      </c>
      <c r="C1073" s="103" t="s">
        <v>47</v>
      </c>
      <c r="D1073" s="103" t="s">
        <v>46</v>
      </c>
      <c r="E1073" s="22" t="s">
        <v>47</v>
      </c>
      <c r="F1073" s="103" t="s">
        <v>46</v>
      </c>
      <c r="G1073" s="22" t="s">
        <v>47</v>
      </c>
      <c r="H1073" s="58"/>
    </row>
    <row r="1074" spans="1:8" ht="16.5" thickBot="1">
      <c r="A1074" s="59"/>
      <c r="B1074" s="23" t="s">
        <v>48</v>
      </c>
      <c r="C1074" s="6" t="s">
        <v>49</v>
      </c>
      <c r="D1074" s="107" t="s">
        <v>48</v>
      </c>
      <c r="E1074" s="2" t="s">
        <v>49</v>
      </c>
      <c r="F1074" s="26" t="s">
        <v>48</v>
      </c>
      <c r="G1074" s="26" t="s">
        <v>49</v>
      </c>
      <c r="H1074" s="60"/>
    </row>
    <row r="1075" spans="1:8" ht="17.25" thickTop="1" thickBot="1">
      <c r="A1075" s="12" t="s">
        <v>13</v>
      </c>
      <c r="B1075" s="24">
        <v>0.80100000000000005</v>
      </c>
      <c r="C1075" s="26">
        <v>0.93899999999999995</v>
      </c>
      <c r="D1075" s="24">
        <v>0.79500000000000004</v>
      </c>
      <c r="E1075" s="26">
        <v>0.88900000000000001</v>
      </c>
      <c r="F1075" s="26">
        <v>0.58199999999999996</v>
      </c>
      <c r="G1075" s="26">
        <v>0.91200000000000003</v>
      </c>
      <c r="H1075" s="109" t="s">
        <v>819</v>
      </c>
    </row>
    <row r="1076" spans="1:8" ht="16.5" thickBot="1">
      <c r="A1076" s="12" t="s">
        <v>14</v>
      </c>
      <c r="B1076" s="24">
        <v>3.431</v>
      </c>
      <c r="C1076" s="26">
        <v>2.839</v>
      </c>
      <c r="D1076" s="24">
        <v>3.536</v>
      </c>
      <c r="E1076" s="26">
        <v>3.7149999999999999</v>
      </c>
      <c r="F1076" s="26">
        <v>8.9</v>
      </c>
      <c r="G1076" s="26">
        <v>12.414</v>
      </c>
      <c r="H1076" s="109" t="s">
        <v>840</v>
      </c>
    </row>
    <row r="1077" spans="1:8" ht="16.5" thickBot="1">
      <c r="A1077" s="12" t="s">
        <v>15</v>
      </c>
      <c r="B1077" s="24">
        <v>1E-3</v>
      </c>
      <c r="C1077" s="26">
        <v>1.2999999999999999E-2</v>
      </c>
      <c r="D1077" s="24">
        <v>0</v>
      </c>
      <c r="E1077" s="26">
        <v>3.0000000000000001E-3</v>
      </c>
      <c r="F1077" s="26">
        <v>1E-3</v>
      </c>
      <c r="G1077" s="26">
        <v>0</v>
      </c>
      <c r="H1077" s="109" t="s">
        <v>841</v>
      </c>
    </row>
    <row r="1078" spans="1:8" ht="16.5" thickBot="1">
      <c r="A1078" s="12" t="s">
        <v>16</v>
      </c>
      <c r="B1078" s="24">
        <v>2.1139999999999999</v>
      </c>
      <c r="C1078" s="26">
        <v>4.484</v>
      </c>
      <c r="D1078" s="24">
        <v>2.2829999999999999</v>
      </c>
      <c r="E1078" s="26">
        <v>4.4290000000000003</v>
      </c>
      <c r="F1078" s="26">
        <v>0.73099999999999998</v>
      </c>
      <c r="G1078" s="26">
        <v>1.5489999999999999</v>
      </c>
      <c r="H1078" s="109" t="s">
        <v>844</v>
      </c>
    </row>
    <row r="1079" spans="1:8" ht="16.5" thickBot="1">
      <c r="A1079" s="12" t="s">
        <v>17</v>
      </c>
      <c r="B1079" s="24">
        <v>0</v>
      </c>
      <c r="C1079" s="26">
        <v>0</v>
      </c>
      <c r="D1079" s="24">
        <v>0</v>
      </c>
      <c r="E1079" s="26">
        <v>0</v>
      </c>
      <c r="F1079" s="26">
        <v>0</v>
      </c>
      <c r="G1079" s="26">
        <v>0</v>
      </c>
      <c r="H1079" s="109" t="s">
        <v>845</v>
      </c>
    </row>
    <row r="1080" spans="1:8" ht="16.5" thickBot="1">
      <c r="A1080" s="12" t="s">
        <v>18</v>
      </c>
      <c r="B1080" s="24">
        <v>1.9E-2</v>
      </c>
      <c r="C1080" s="26">
        <v>1.7999999999999999E-2</v>
      </c>
      <c r="D1080" s="26">
        <v>0</v>
      </c>
      <c r="E1080" s="26">
        <v>0</v>
      </c>
      <c r="F1080" s="26">
        <v>0</v>
      </c>
      <c r="G1080" s="26">
        <v>0</v>
      </c>
      <c r="H1080" s="109" t="s">
        <v>820</v>
      </c>
    </row>
    <row r="1081" spans="1:8" ht="16.5" thickBot="1">
      <c r="A1081" s="12" t="s">
        <v>19</v>
      </c>
      <c r="B1081" s="24">
        <v>5.6000000000000001E-2</v>
      </c>
      <c r="C1081" s="26">
        <v>7.8E-2</v>
      </c>
      <c r="D1081" s="26">
        <v>0</v>
      </c>
      <c r="E1081" s="26">
        <v>0</v>
      </c>
      <c r="F1081" s="26">
        <v>0</v>
      </c>
      <c r="G1081" s="26">
        <v>0</v>
      </c>
      <c r="H1081" s="109" t="s">
        <v>20</v>
      </c>
    </row>
    <row r="1082" spans="1:8" ht="16.5" thickBot="1">
      <c r="A1082" s="12" t="s">
        <v>21</v>
      </c>
      <c r="B1082" s="24">
        <v>5.6000000000000001E-2</v>
      </c>
      <c r="C1082" s="26">
        <v>7.8E-2</v>
      </c>
      <c r="D1082" s="24">
        <v>0.36699999999999999</v>
      </c>
      <c r="E1082" s="26">
        <v>0.307</v>
      </c>
      <c r="F1082" s="26">
        <v>0.113</v>
      </c>
      <c r="G1082" s="26">
        <v>0.29599999999999999</v>
      </c>
      <c r="H1082" s="109" t="s">
        <v>846</v>
      </c>
    </row>
    <row r="1083" spans="1:8" ht="16.5" thickBot="1">
      <c r="A1083" s="12" t="s">
        <v>22</v>
      </c>
      <c r="B1083" s="24">
        <v>412.02113000000003</v>
      </c>
      <c r="C1083" s="26">
        <v>334.23714414360001</v>
      </c>
      <c r="D1083" s="24">
        <v>549.26300000000003</v>
      </c>
      <c r="E1083" s="26">
        <v>411.81</v>
      </c>
      <c r="F1083" s="26">
        <v>460.51100000000002</v>
      </c>
      <c r="G1083" s="26">
        <v>562.88499999999999</v>
      </c>
      <c r="H1083" s="109" t="s">
        <v>847</v>
      </c>
    </row>
    <row r="1084" spans="1:8" ht="16.5" thickBot="1">
      <c r="A1084" s="12" t="s">
        <v>23</v>
      </c>
      <c r="B1084" s="24">
        <v>3.7999999999999999E-2</v>
      </c>
      <c r="C1084" s="26">
        <v>4.8000000000000001E-2</v>
      </c>
      <c r="D1084" s="24">
        <v>0.12</v>
      </c>
      <c r="E1084" s="26">
        <v>0.217</v>
      </c>
      <c r="F1084" s="26">
        <v>2.5999999999999999E-2</v>
      </c>
      <c r="G1084" s="26">
        <v>3.6999999999999998E-2</v>
      </c>
      <c r="H1084" s="109" t="s">
        <v>856</v>
      </c>
    </row>
    <row r="1085" spans="1:8" ht="16.5" thickBot="1">
      <c r="A1085" s="12" t="s">
        <v>24</v>
      </c>
      <c r="B1085" s="24">
        <v>29.222000000000001</v>
      </c>
      <c r="C1085" s="26">
        <v>26.652999999999999</v>
      </c>
      <c r="D1085" s="24">
        <v>6.9249999999999998</v>
      </c>
      <c r="E1085" s="26">
        <v>5.6159999999999997</v>
      </c>
      <c r="F1085" s="26">
        <v>12.003</v>
      </c>
      <c r="G1085" s="26">
        <v>17.786999999999999</v>
      </c>
      <c r="H1085" s="109" t="s">
        <v>818</v>
      </c>
    </row>
    <row r="1086" spans="1:8" ht="16.5" thickBot="1">
      <c r="A1086" s="12" t="s">
        <v>25</v>
      </c>
      <c r="B1086" s="24">
        <v>2.8000000000000001E-2</v>
      </c>
      <c r="C1086" s="26">
        <v>0.109</v>
      </c>
      <c r="D1086" s="24">
        <v>4.1000000000000002E-2</v>
      </c>
      <c r="E1086" s="26">
        <v>0.104</v>
      </c>
      <c r="F1086" s="26">
        <v>4.2999999999999997E-2</v>
      </c>
      <c r="G1086" s="26">
        <v>0.109</v>
      </c>
      <c r="H1086" s="109" t="s">
        <v>26</v>
      </c>
    </row>
    <row r="1087" spans="1:8" ht="16.5" thickBot="1">
      <c r="A1087" s="12" t="s">
        <v>27</v>
      </c>
      <c r="B1087" s="24">
        <v>0.26331399999999994</v>
      </c>
      <c r="C1087" s="26">
        <v>0.213863</v>
      </c>
      <c r="D1087" s="24">
        <v>3.1188E-2</v>
      </c>
      <c r="E1087" s="26">
        <v>2.7523600000000002E-2</v>
      </c>
      <c r="F1087" s="26">
        <v>0.51800000000000002</v>
      </c>
      <c r="G1087" s="26">
        <v>0.82</v>
      </c>
      <c r="H1087" s="109" t="s">
        <v>851</v>
      </c>
    </row>
    <row r="1088" spans="1:8" ht="16.5" thickBot="1">
      <c r="A1088" s="12" t="s">
        <v>28</v>
      </c>
      <c r="B1088" s="24">
        <v>0.40938062283737026</v>
      </c>
      <c r="C1088" s="26">
        <v>1.0169999999999999</v>
      </c>
      <c r="D1088" s="26">
        <v>0</v>
      </c>
      <c r="E1088" s="26">
        <v>0</v>
      </c>
      <c r="F1088" s="26">
        <v>0</v>
      </c>
      <c r="G1088" s="26">
        <v>0</v>
      </c>
      <c r="H1088" s="109" t="s">
        <v>853</v>
      </c>
    </row>
    <row r="1089" spans="1:8" ht="16.5" thickBot="1">
      <c r="A1089" s="12" t="s">
        <v>29</v>
      </c>
      <c r="B1089" s="24">
        <v>0</v>
      </c>
      <c r="C1089" s="26">
        <v>0</v>
      </c>
      <c r="D1089" s="26">
        <v>0</v>
      </c>
      <c r="E1089" s="26">
        <v>0</v>
      </c>
      <c r="F1089" s="26">
        <v>0</v>
      </c>
      <c r="G1089" s="26">
        <v>0</v>
      </c>
      <c r="H1089" s="109" t="s">
        <v>821</v>
      </c>
    </row>
    <row r="1090" spans="1:8" ht="16.5" thickBot="1">
      <c r="A1090" s="12" t="s">
        <v>30</v>
      </c>
      <c r="B1090" s="24">
        <v>2.7E-2</v>
      </c>
      <c r="C1090" s="26">
        <v>0.04</v>
      </c>
      <c r="D1090" s="24">
        <v>1.2999999999999999E-2</v>
      </c>
      <c r="E1090" s="26">
        <v>3.2000000000000001E-2</v>
      </c>
      <c r="F1090" s="26">
        <v>3.0000000000000001E-3</v>
      </c>
      <c r="G1090" s="26">
        <v>6.0000000000000001E-3</v>
      </c>
      <c r="H1090" s="109" t="s">
        <v>848</v>
      </c>
    </row>
    <row r="1091" spans="1:8" ht="16.5" thickBot="1">
      <c r="A1091" s="12" t="s">
        <v>31</v>
      </c>
      <c r="B1091" s="24">
        <v>0.16200000000000001</v>
      </c>
      <c r="C1091" s="26">
        <v>0.26400000000000001</v>
      </c>
      <c r="D1091" s="24">
        <v>0.26400000000000001</v>
      </c>
      <c r="E1091" s="26">
        <v>0.30199999999999999</v>
      </c>
      <c r="F1091" s="26">
        <v>0.24099999999999999</v>
      </c>
      <c r="G1091" s="26">
        <v>0.38400000000000001</v>
      </c>
      <c r="H1091" s="109" t="s">
        <v>849</v>
      </c>
    </row>
    <row r="1092" spans="1:8" ht="16.5" thickBot="1">
      <c r="A1092" s="12" t="s">
        <v>32</v>
      </c>
      <c r="B1092" s="24">
        <v>0</v>
      </c>
      <c r="C1092" s="26">
        <v>0</v>
      </c>
      <c r="D1092" s="26">
        <v>0</v>
      </c>
      <c r="E1092" s="26">
        <v>0</v>
      </c>
      <c r="F1092" s="26">
        <v>0</v>
      </c>
      <c r="G1092" s="26">
        <v>0</v>
      </c>
      <c r="H1092" s="109" t="s">
        <v>854</v>
      </c>
    </row>
    <row r="1093" spans="1:8" ht="16.5" thickBot="1">
      <c r="A1093" s="12" t="s">
        <v>33</v>
      </c>
      <c r="B1093" s="24">
        <v>10.944000000000001</v>
      </c>
      <c r="C1093" s="26">
        <v>13.816675037669512</v>
      </c>
      <c r="D1093" s="24">
        <v>13.15</v>
      </c>
      <c r="E1093" s="26">
        <v>12.54553634190918</v>
      </c>
      <c r="F1093" s="26">
        <v>10.015000000000001</v>
      </c>
      <c r="G1093" s="26">
        <v>16.975999999999999</v>
      </c>
      <c r="H1093" s="109" t="s">
        <v>852</v>
      </c>
    </row>
    <row r="1094" spans="1:8" ht="16.5" thickBot="1">
      <c r="A1094" s="12" t="s">
        <v>34</v>
      </c>
      <c r="B1094" s="24">
        <v>9.1999999999999998E-2</v>
      </c>
      <c r="C1094" s="26">
        <v>0.13100000000000001</v>
      </c>
      <c r="D1094" s="24">
        <v>5.7000000000000002E-2</v>
      </c>
      <c r="E1094" s="26">
        <v>7.6999999999999999E-2</v>
      </c>
      <c r="F1094" s="26">
        <v>0</v>
      </c>
      <c r="G1094" s="26">
        <v>0</v>
      </c>
      <c r="H1094" s="109" t="s">
        <v>850</v>
      </c>
    </row>
    <row r="1095" spans="1:8" ht="16.5" thickBot="1">
      <c r="A1095" s="12" t="s">
        <v>35</v>
      </c>
      <c r="B1095" s="24">
        <v>0</v>
      </c>
      <c r="C1095" s="26">
        <v>0</v>
      </c>
      <c r="D1095" s="26">
        <v>0</v>
      </c>
      <c r="E1095" s="26">
        <v>0</v>
      </c>
      <c r="F1095" s="26">
        <v>0</v>
      </c>
      <c r="G1095" s="26">
        <v>0</v>
      </c>
      <c r="H1095" s="109" t="s">
        <v>36</v>
      </c>
    </row>
    <row r="1096" spans="1:8" ht="16.5" thickBot="1">
      <c r="A1096" s="54" t="s">
        <v>37</v>
      </c>
      <c r="B1096" s="27">
        <v>7.6999999999999999E-2</v>
      </c>
      <c r="C1096" s="28">
        <v>5.3999999999999999E-2</v>
      </c>
      <c r="D1096" s="27">
        <v>0.98</v>
      </c>
      <c r="E1096" s="28">
        <v>0.70099999999999996</v>
      </c>
      <c r="F1096" s="26">
        <v>0.56799999999999995</v>
      </c>
      <c r="G1096" s="26">
        <v>1.0940000000000001</v>
      </c>
      <c r="H1096" s="108" t="s">
        <v>38</v>
      </c>
    </row>
    <row r="1097" spans="1:8" ht="16.5" thickBot="1">
      <c r="A1097" s="75" t="s">
        <v>552</v>
      </c>
      <c r="B1097" s="77">
        <f t="shared" ref="B1097:E1097" si="131">SUM(B1075:B1096)</f>
        <v>459.76182462283737</v>
      </c>
      <c r="C1097" s="77">
        <f t="shared" si="131"/>
        <v>385.03268218126948</v>
      </c>
      <c r="D1097" s="77">
        <f t="shared" si="131"/>
        <v>577.82518800000014</v>
      </c>
      <c r="E1097" s="77">
        <f t="shared" si="131"/>
        <v>440.77505994190915</v>
      </c>
      <c r="F1097" s="126">
        <f>SUM(F1075:F1096)</f>
        <v>494.25499999999994</v>
      </c>
      <c r="G1097" s="126">
        <f>SUM(G1075:G1096)</f>
        <v>615.26900000000023</v>
      </c>
      <c r="H1097" s="105" t="s">
        <v>855</v>
      </c>
    </row>
    <row r="1098" spans="1:8" ht="16.5" thickBot="1">
      <c r="A1098" s="75" t="s">
        <v>545</v>
      </c>
      <c r="B1098" s="77">
        <v>1624.8321175747772</v>
      </c>
      <c r="C1098" s="77">
        <v>2196.7730000000001</v>
      </c>
      <c r="D1098" s="77">
        <v>1619.5954311295097</v>
      </c>
      <c r="E1098" s="77">
        <v>2189.6930000000002</v>
      </c>
      <c r="F1098" s="126">
        <v>1745.9749999999999</v>
      </c>
      <c r="G1098" s="126">
        <v>2735.2849999999999</v>
      </c>
      <c r="H1098" s="112" t="s">
        <v>553</v>
      </c>
    </row>
    <row r="1102" spans="1:8">
      <c r="A1102" s="119" t="s">
        <v>496</v>
      </c>
      <c r="H1102" s="120" t="s">
        <v>497</v>
      </c>
    </row>
    <row r="1103" spans="1:8">
      <c r="A1103" s="97" t="s">
        <v>668</v>
      </c>
      <c r="H1103" s="102" t="s">
        <v>134</v>
      </c>
    </row>
    <row r="1104" spans="1:8" ht="16.5" customHeight="1" thickBot="1">
      <c r="A1104" s="232" t="s">
        <v>43</v>
      </c>
      <c r="B1104" s="232"/>
      <c r="C1104" s="232"/>
      <c r="E1104" s="38"/>
      <c r="G1104" s="38" t="s">
        <v>477</v>
      </c>
      <c r="H1104" s="38" t="s">
        <v>476</v>
      </c>
    </row>
    <row r="1105" spans="1:8" ht="16.5" thickBot="1">
      <c r="A1105" s="61" t="s">
        <v>7</v>
      </c>
      <c r="B1105" s="238">
        <v>2016</v>
      </c>
      <c r="C1105" s="239"/>
      <c r="D1105" s="238">
        <v>2017</v>
      </c>
      <c r="E1105" s="239"/>
      <c r="F1105" s="238">
        <v>2018</v>
      </c>
      <c r="G1105" s="239"/>
      <c r="H1105" s="56" t="s">
        <v>3</v>
      </c>
    </row>
    <row r="1106" spans="1:8">
      <c r="A1106" s="62"/>
      <c r="B1106" s="54" t="s">
        <v>46</v>
      </c>
      <c r="C1106" s="103" t="s">
        <v>47</v>
      </c>
      <c r="D1106" s="103" t="s">
        <v>46</v>
      </c>
      <c r="E1106" s="22" t="s">
        <v>47</v>
      </c>
      <c r="F1106" s="103" t="s">
        <v>46</v>
      </c>
      <c r="G1106" s="22" t="s">
        <v>47</v>
      </c>
      <c r="H1106" s="58"/>
    </row>
    <row r="1107" spans="1:8" ht="16.5" thickBot="1">
      <c r="A1107" s="63"/>
      <c r="B1107" s="23" t="s">
        <v>48</v>
      </c>
      <c r="C1107" s="6" t="s">
        <v>49</v>
      </c>
      <c r="D1107" s="107" t="s">
        <v>48</v>
      </c>
      <c r="E1107" s="2" t="s">
        <v>49</v>
      </c>
      <c r="F1107" s="107" t="s">
        <v>48</v>
      </c>
      <c r="G1107" s="2" t="s">
        <v>49</v>
      </c>
      <c r="H1107" s="60"/>
    </row>
    <row r="1108" spans="1:8" ht="17.25" thickTop="1" thickBot="1">
      <c r="A1108" s="12" t="s">
        <v>13</v>
      </c>
      <c r="B1108" s="24">
        <v>6.6965999999999998E-2</v>
      </c>
      <c r="C1108" s="26">
        <v>7.8E-2</v>
      </c>
      <c r="D1108" s="24">
        <v>0.05</v>
      </c>
      <c r="E1108" s="26">
        <v>3.1E-2</v>
      </c>
      <c r="F1108" s="26">
        <v>0</v>
      </c>
      <c r="G1108" s="26">
        <v>0</v>
      </c>
      <c r="H1108" s="109" t="s">
        <v>819</v>
      </c>
    </row>
    <row r="1109" spans="1:8" ht="16.5" thickBot="1">
      <c r="A1109" s="12" t="s">
        <v>14</v>
      </c>
      <c r="B1109" s="24">
        <v>0.26500000000000001</v>
      </c>
      <c r="C1109" s="26">
        <v>0.13</v>
      </c>
      <c r="D1109" s="24">
        <v>1.22</v>
      </c>
      <c r="E1109" s="26">
        <v>1.1259999999999999</v>
      </c>
      <c r="F1109" s="26">
        <v>0.22500000000000001</v>
      </c>
      <c r="G1109" s="26">
        <v>0.23599999999999999</v>
      </c>
      <c r="H1109" s="109" t="s">
        <v>840</v>
      </c>
    </row>
    <row r="1110" spans="1:8" ht="16.5" thickBot="1">
      <c r="A1110" s="12" t="s">
        <v>15</v>
      </c>
      <c r="B1110" s="24">
        <v>0</v>
      </c>
      <c r="C1110" s="26">
        <v>4.0000000000000001E-3</v>
      </c>
      <c r="D1110" s="24">
        <v>0</v>
      </c>
      <c r="E1110" s="26">
        <v>2.1999999999999999E-2</v>
      </c>
      <c r="F1110" s="26">
        <v>0</v>
      </c>
      <c r="G1110" s="26">
        <v>0</v>
      </c>
      <c r="H1110" s="109" t="s">
        <v>841</v>
      </c>
    </row>
    <row r="1111" spans="1:8" ht="16.5" thickBot="1">
      <c r="A1111" s="12" t="s">
        <v>16</v>
      </c>
      <c r="B1111" s="24">
        <v>0</v>
      </c>
      <c r="C1111" s="26">
        <v>0</v>
      </c>
      <c r="D1111" s="26">
        <v>0</v>
      </c>
      <c r="E1111" s="26">
        <v>0</v>
      </c>
      <c r="F1111" s="26">
        <v>0</v>
      </c>
      <c r="G1111" s="26">
        <v>0</v>
      </c>
      <c r="H1111" s="109" t="s">
        <v>844</v>
      </c>
    </row>
    <row r="1112" spans="1:8" ht="16.5" thickBot="1">
      <c r="A1112" s="12" t="s">
        <v>17</v>
      </c>
      <c r="B1112" s="24">
        <v>0</v>
      </c>
      <c r="C1112" s="26">
        <v>0</v>
      </c>
      <c r="D1112" s="24">
        <v>5.0000000000000004E-6</v>
      </c>
      <c r="E1112" s="26">
        <v>6.5520600000000001E-6</v>
      </c>
      <c r="F1112" s="26">
        <v>0</v>
      </c>
      <c r="G1112" s="26">
        <v>0</v>
      </c>
      <c r="H1112" s="109" t="s">
        <v>845</v>
      </c>
    </row>
    <row r="1113" spans="1:8" ht="16.5" thickBot="1">
      <c r="A1113" s="12" t="s">
        <v>18</v>
      </c>
      <c r="B1113" s="24">
        <v>0</v>
      </c>
      <c r="C1113" s="26">
        <v>0</v>
      </c>
      <c r="D1113" s="26">
        <v>0</v>
      </c>
      <c r="E1113" s="26">
        <v>0</v>
      </c>
      <c r="F1113" s="26">
        <v>0</v>
      </c>
      <c r="G1113" s="26">
        <v>0</v>
      </c>
      <c r="H1113" s="109" t="s">
        <v>820</v>
      </c>
    </row>
    <row r="1114" spans="1:8" ht="16.5" thickBot="1">
      <c r="A1114" s="12" t="s">
        <v>19</v>
      </c>
      <c r="B1114" s="24">
        <v>0.251</v>
      </c>
      <c r="C1114" s="26">
        <v>0.11600000000000001</v>
      </c>
      <c r="D1114" s="24">
        <v>1.484</v>
      </c>
      <c r="E1114" s="26">
        <v>1.024</v>
      </c>
      <c r="F1114" s="26">
        <v>8.3179999999999996</v>
      </c>
      <c r="G1114" s="26">
        <v>4.29</v>
      </c>
      <c r="H1114" s="109" t="s">
        <v>20</v>
      </c>
    </row>
    <row r="1115" spans="1:8" ht="16.5" thickBot="1">
      <c r="A1115" s="12" t="s">
        <v>21</v>
      </c>
      <c r="B1115" s="24">
        <v>1.4999999999999999E-2</v>
      </c>
      <c r="C1115" s="26">
        <v>0.06</v>
      </c>
      <c r="D1115" s="24">
        <v>1.7000000000000001E-2</v>
      </c>
      <c r="E1115" s="26">
        <v>0.05</v>
      </c>
      <c r="F1115" s="26">
        <v>5.8000000000000003E-2</v>
      </c>
      <c r="G1115" s="26">
        <v>4.1000000000000002E-2</v>
      </c>
      <c r="H1115" s="109" t="s">
        <v>846</v>
      </c>
    </row>
    <row r="1116" spans="1:8" ht="16.5" thickBot="1">
      <c r="A1116" s="12" t="s">
        <v>22</v>
      </c>
      <c r="B1116" s="24">
        <v>0</v>
      </c>
      <c r="C1116" s="26">
        <v>0</v>
      </c>
      <c r="D1116" s="24">
        <v>0.04</v>
      </c>
      <c r="E1116" s="26">
        <v>2.4E-2</v>
      </c>
      <c r="F1116" s="26">
        <v>0</v>
      </c>
      <c r="G1116" s="26">
        <v>0</v>
      </c>
      <c r="H1116" s="109" t="s">
        <v>847</v>
      </c>
    </row>
    <row r="1117" spans="1:8" ht="16.5" thickBot="1">
      <c r="A1117" s="12" t="s">
        <v>23</v>
      </c>
      <c r="B1117" s="24">
        <v>0</v>
      </c>
      <c r="C1117" s="26">
        <v>0</v>
      </c>
      <c r="D1117" s="24">
        <v>0</v>
      </c>
      <c r="E1117" s="26">
        <v>0</v>
      </c>
      <c r="F1117" s="26">
        <v>1.2999999999999999E-2</v>
      </c>
      <c r="G1117" s="26">
        <v>1.6E-2</v>
      </c>
      <c r="H1117" s="109" t="s">
        <v>856</v>
      </c>
    </row>
    <row r="1118" spans="1:8" ht="16.5" thickBot="1">
      <c r="A1118" s="12" t="s">
        <v>24</v>
      </c>
      <c r="B1118" s="24">
        <v>0</v>
      </c>
      <c r="C1118" s="26">
        <v>0</v>
      </c>
      <c r="D1118" s="26">
        <v>0</v>
      </c>
      <c r="E1118" s="26">
        <v>0</v>
      </c>
      <c r="F1118" s="26">
        <v>0</v>
      </c>
      <c r="G1118" s="26">
        <v>0</v>
      </c>
      <c r="H1118" s="109" t="s">
        <v>818</v>
      </c>
    </row>
    <row r="1119" spans="1:8" ht="16.5" thickBot="1">
      <c r="A1119" s="12" t="s">
        <v>25</v>
      </c>
      <c r="B1119" s="24">
        <v>0</v>
      </c>
      <c r="C1119" s="26">
        <v>0</v>
      </c>
      <c r="D1119" s="26">
        <v>0</v>
      </c>
      <c r="E1119" s="26">
        <v>0</v>
      </c>
      <c r="F1119" s="26">
        <v>3.0000000000000001E-3</v>
      </c>
      <c r="G1119" s="26">
        <v>5.0000000000000001E-3</v>
      </c>
      <c r="H1119" s="109" t="s">
        <v>26</v>
      </c>
    </row>
    <row r="1120" spans="1:8" ht="16.5" thickBot="1">
      <c r="A1120" s="12" t="s">
        <v>27</v>
      </c>
      <c r="B1120" s="24">
        <v>0.02</v>
      </c>
      <c r="C1120" s="26">
        <v>1.001E-2</v>
      </c>
      <c r="D1120" s="24">
        <v>3.125E-2</v>
      </c>
      <c r="E1120" s="26">
        <v>2.392E-2</v>
      </c>
      <c r="F1120" s="26">
        <v>1E-3</v>
      </c>
      <c r="G1120" s="26">
        <v>1E-3</v>
      </c>
      <c r="H1120" s="109" t="s">
        <v>851</v>
      </c>
    </row>
    <row r="1121" spans="1:8" ht="16.5" thickBot="1">
      <c r="A1121" s="12" t="s">
        <v>28</v>
      </c>
      <c r="B1121" s="24">
        <v>0</v>
      </c>
      <c r="C1121" s="26">
        <v>0</v>
      </c>
      <c r="D1121" s="26">
        <v>0</v>
      </c>
      <c r="E1121" s="26">
        <v>0</v>
      </c>
      <c r="F1121" s="26">
        <v>0</v>
      </c>
      <c r="G1121" s="26">
        <v>0</v>
      </c>
      <c r="H1121" s="109" t="s">
        <v>853</v>
      </c>
    </row>
    <row r="1122" spans="1:8" ht="16.5" thickBot="1">
      <c r="A1122" s="12" t="s">
        <v>29</v>
      </c>
      <c r="B1122" s="24">
        <v>0</v>
      </c>
      <c r="C1122" s="26">
        <v>0</v>
      </c>
      <c r="D1122" s="26">
        <v>0</v>
      </c>
      <c r="E1122" s="26">
        <v>0</v>
      </c>
      <c r="F1122" s="26">
        <v>0</v>
      </c>
      <c r="G1122" s="26">
        <v>0</v>
      </c>
      <c r="H1122" s="109" t="s">
        <v>821</v>
      </c>
    </row>
    <row r="1123" spans="1:8" ht="16.5" thickBot="1">
      <c r="A1123" s="12" t="s">
        <v>30</v>
      </c>
      <c r="B1123" s="24">
        <v>4.0000000000000001E-3</v>
      </c>
      <c r="C1123" s="26">
        <v>1.2999999999999999E-2</v>
      </c>
      <c r="D1123" s="24">
        <v>2.1999999999999999E-2</v>
      </c>
      <c r="E1123" s="26">
        <v>1.4999999999999999E-2</v>
      </c>
      <c r="F1123" s="26">
        <v>4.0000000000000001E-3</v>
      </c>
      <c r="G1123" s="26">
        <v>3.0000000000000001E-3</v>
      </c>
      <c r="H1123" s="109" t="s">
        <v>848</v>
      </c>
    </row>
    <row r="1124" spans="1:8" ht="16.5" thickBot="1">
      <c r="A1124" s="12" t="s">
        <v>31</v>
      </c>
      <c r="B1124" s="24">
        <v>0.34799999999999998</v>
      </c>
      <c r="C1124" s="26">
        <v>7.6999999999999999E-2</v>
      </c>
      <c r="D1124" s="24">
        <v>1.7000000000000001E-2</v>
      </c>
      <c r="E1124" s="26">
        <v>2.5999999999999999E-2</v>
      </c>
      <c r="F1124" s="26">
        <v>5.5979999999999999</v>
      </c>
      <c r="G1124" s="26">
        <v>0.78500000000000003</v>
      </c>
      <c r="H1124" s="109" t="s">
        <v>849</v>
      </c>
    </row>
    <row r="1125" spans="1:8" ht="16.5" thickBot="1">
      <c r="A1125" s="12" t="s">
        <v>32</v>
      </c>
      <c r="B1125" s="24">
        <v>0</v>
      </c>
      <c r="C1125" s="26">
        <v>0</v>
      </c>
      <c r="D1125" s="26">
        <v>0</v>
      </c>
      <c r="E1125" s="26">
        <v>0</v>
      </c>
      <c r="F1125" s="26">
        <v>0</v>
      </c>
      <c r="G1125" s="26">
        <v>0</v>
      </c>
      <c r="H1125" s="109" t="s">
        <v>854</v>
      </c>
    </row>
    <row r="1126" spans="1:8" ht="16.5" thickBot="1">
      <c r="A1126" s="12" t="s">
        <v>33</v>
      </c>
      <c r="B1126" s="24">
        <v>0.187</v>
      </c>
      <c r="C1126" s="26">
        <v>0.25956805625313911</v>
      </c>
      <c r="D1126" s="24">
        <v>0.26200000000000001</v>
      </c>
      <c r="E1126" s="26">
        <v>0.22235343736819907</v>
      </c>
      <c r="F1126" s="26">
        <v>0</v>
      </c>
      <c r="G1126" s="26">
        <v>0.23</v>
      </c>
      <c r="H1126" s="109" t="s">
        <v>852</v>
      </c>
    </row>
    <row r="1127" spans="1:8" ht="16.5" thickBot="1">
      <c r="A1127" s="12" t="s">
        <v>34</v>
      </c>
      <c r="B1127" s="24">
        <v>0</v>
      </c>
      <c r="C1127" s="26">
        <v>0</v>
      </c>
      <c r="D1127" s="26">
        <v>0</v>
      </c>
      <c r="E1127" s="26">
        <v>0</v>
      </c>
      <c r="F1127" s="26">
        <v>0</v>
      </c>
      <c r="G1127" s="26">
        <v>0</v>
      </c>
      <c r="H1127" s="109" t="s">
        <v>850</v>
      </c>
    </row>
    <row r="1128" spans="1:8" ht="16.5" thickBot="1">
      <c r="A1128" s="12" t="s">
        <v>35</v>
      </c>
      <c r="B1128" s="24">
        <v>0</v>
      </c>
      <c r="C1128" s="26">
        <v>0</v>
      </c>
      <c r="D1128" s="26">
        <v>0</v>
      </c>
      <c r="E1128" s="26">
        <v>0</v>
      </c>
      <c r="F1128" s="26">
        <v>0</v>
      </c>
      <c r="G1128" s="26">
        <v>0</v>
      </c>
      <c r="H1128" s="109" t="s">
        <v>36</v>
      </c>
    </row>
    <row r="1129" spans="1:8" ht="16.5" thickBot="1">
      <c r="A1129" s="54" t="s">
        <v>37</v>
      </c>
      <c r="B1129" s="27">
        <v>0</v>
      </c>
      <c r="C1129" s="28">
        <v>0</v>
      </c>
      <c r="D1129" s="26">
        <v>0</v>
      </c>
      <c r="E1129" s="26">
        <v>0</v>
      </c>
      <c r="F1129" s="26">
        <v>0</v>
      </c>
      <c r="G1129" s="26">
        <v>0</v>
      </c>
      <c r="H1129" s="108" t="s">
        <v>38</v>
      </c>
    </row>
    <row r="1130" spans="1:8" ht="16.5" thickBot="1">
      <c r="A1130" s="75" t="s">
        <v>552</v>
      </c>
      <c r="B1130" s="77">
        <f>SUM(B1108:B1129)</f>
        <v>1.1569659999999999</v>
      </c>
      <c r="C1130" s="77">
        <f>SUM(C1108:C1129)</f>
        <v>0.74757805625313911</v>
      </c>
      <c r="D1130" s="77">
        <f>SUM(D1108:D1129)</f>
        <v>3.1432549999999999</v>
      </c>
      <c r="E1130" s="77">
        <f>SUM(E1108:E1129)</f>
        <v>2.5642799894281985</v>
      </c>
      <c r="F1130" s="126">
        <f>(SUM(F1108:F1129))</f>
        <v>14.219999999999999</v>
      </c>
      <c r="G1130" s="126">
        <f>(SUM(G1108:G1129))</f>
        <v>5.6070000000000011</v>
      </c>
      <c r="H1130" s="105" t="s">
        <v>855</v>
      </c>
    </row>
    <row r="1131" spans="1:8" ht="16.5" thickBot="1">
      <c r="A1131" s="75" t="s">
        <v>545</v>
      </c>
      <c r="B1131" s="77">
        <v>136697.45000000001</v>
      </c>
      <c r="C1131" s="77">
        <v>52580.464999999997</v>
      </c>
      <c r="D1131" s="77">
        <v>151100.47</v>
      </c>
      <c r="E1131" s="77">
        <v>58109.203000000001</v>
      </c>
      <c r="F1131" s="126">
        <v>152665.79199999999</v>
      </c>
      <c r="G1131" s="126">
        <v>59319.695</v>
      </c>
      <c r="H1131" s="112" t="s">
        <v>553</v>
      </c>
    </row>
    <row r="1134" spans="1:8">
      <c r="H1134" s="4">
        <v>1206</v>
      </c>
    </row>
    <row r="1135" spans="1:8">
      <c r="A1135" s="119" t="s">
        <v>498</v>
      </c>
      <c r="H1135" s="120" t="s">
        <v>870</v>
      </c>
    </row>
    <row r="1136" spans="1:8">
      <c r="A1136" s="97" t="s">
        <v>669</v>
      </c>
      <c r="H1136" s="102" t="s">
        <v>137</v>
      </c>
    </row>
    <row r="1137" spans="1:8" ht="16.5" customHeight="1" thickBot="1">
      <c r="A1137" s="232" t="s">
        <v>43</v>
      </c>
      <c r="B1137" s="232"/>
      <c r="C1137" s="232"/>
      <c r="E1137" s="38"/>
      <c r="G1137" s="38" t="s">
        <v>477</v>
      </c>
      <c r="H1137" s="38" t="s">
        <v>476</v>
      </c>
    </row>
    <row r="1138" spans="1:8" ht="16.5" thickBot="1">
      <c r="A1138" s="55" t="s">
        <v>7</v>
      </c>
      <c r="B1138" s="238">
        <v>2016</v>
      </c>
      <c r="C1138" s="239"/>
      <c r="D1138" s="238">
        <v>2017</v>
      </c>
      <c r="E1138" s="239"/>
      <c r="F1138" s="238">
        <v>2018</v>
      </c>
      <c r="G1138" s="239"/>
      <c r="H1138" s="56" t="s">
        <v>3</v>
      </c>
    </row>
    <row r="1139" spans="1:8">
      <c r="A1139" s="57"/>
      <c r="B1139" s="54" t="s">
        <v>46</v>
      </c>
      <c r="C1139" s="103" t="s">
        <v>47</v>
      </c>
      <c r="D1139" s="103" t="s">
        <v>46</v>
      </c>
      <c r="E1139" s="22" t="s">
        <v>47</v>
      </c>
      <c r="F1139" s="103" t="s">
        <v>46</v>
      </c>
      <c r="G1139" s="22" t="s">
        <v>47</v>
      </c>
      <c r="H1139" s="58"/>
    </row>
    <row r="1140" spans="1:8" ht="16.5" thickBot="1">
      <c r="A1140" s="59"/>
      <c r="B1140" s="23" t="s">
        <v>48</v>
      </c>
      <c r="C1140" s="6" t="s">
        <v>49</v>
      </c>
      <c r="D1140" s="107" t="s">
        <v>48</v>
      </c>
      <c r="E1140" s="2" t="s">
        <v>49</v>
      </c>
      <c r="F1140" s="107" t="s">
        <v>48</v>
      </c>
      <c r="G1140" s="2" t="s">
        <v>49</v>
      </c>
      <c r="H1140" s="60"/>
    </row>
    <row r="1141" spans="1:8" ht="17.25" thickTop="1" thickBot="1">
      <c r="A1141" s="12" t="s">
        <v>13</v>
      </c>
      <c r="B1141" s="24">
        <v>0.25786999999999999</v>
      </c>
      <c r="C1141" s="26">
        <v>1.08</v>
      </c>
      <c r="D1141" s="24">
        <v>0.53300000000000003</v>
      </c>
      <c r="E1141" s="26">
        <v>1.599</v>
      </c>
      <c r="F1141" s="26">
        <v>0.56100000000000005</v>
      </c>
      <c r="G1141" s="26">
        <v>1.1870000000000001</v>
      </c>
      <c r="H1141" s="109" t="s">
        <v>819</v>
      </c>
    </row>
    <row r="1142" spans="1:8" ht="16.5" thickBot="1">
      <c r="A1142" s="12" t="s">
        <v>14</v>
      </c>
      <c r="B1142" s="24">
        <v>5.1660000000000004</v>
      </c>
      <c r="C1142" s="26">
        <v>5.5030000000000001</v>
      </c>
      <c r="D1142" s="24">
        <v>1.282</v>
      </c>
      <c r="E1142" s="26">
        <v>1.381</v>
      </c>
      <c r="F1142" s="26">
        <v>4.4210000000000003</v>
      </c>
      <c r="G1142" s="26">
        <v>7.23</v>
      </c>
      <c r="H1142" s="109" t="s">
        <v>840</v>
      </c>
    </row>
    <row r="1143" spans="1:8" ht="16.5" thickBot="1">
      <c r="A1143" s="12" t="s">
        <v>15</v>
      </c>
      <c r="B1143" s="24">
        <v>1E-3</v>
      </c>
      <c r="C1143" s="26">
        <v>3.0000000000000001E-3</v>
      </c>
      <c r="D1143" s="24">
        <v>1E-3</v>
      </c>
      <c r="E1143" s="26">
        <v>2E-3</v>
      </c>
      <c r="F1143" s="26">
        <v>2.1000000000000001E-2</v>
      </c>
      <c r="G1143" s="26">
        <v>2.5999999999999999E-2</v>
      </c>
      <c r="H1143" s="109" t="s">
        <v>841</v>
      </c>
    </row>
    <row r="1144" spans="1:8" ht="16.5" thickBot="1">
      <c r="A1144" s="12" t="s">
        <v>16</v>
      </c>
      <c r="B1144" s="24">
        <v>0.126</v>
      </c>
      <c r="C1144" s="26">
        <v>0.193</v>
      </c>
      <c r="D1144" s="24">
        <v>0.21099999999999999</v>
      </c>
      <c r="E1144" s="26">
        <v>0.10299999999999999</v>
      </c>
      <c r="F1144" s="26">
        <v>4.0000000000000001E-3</v>
      </c>
      <c r="G1144" s="26">
        <v>1.4E-2</v>
      </c>
      <c r="H1144" s="109" t="s">
        <v>844</v>
      </c>
    </row>
    <row r="1145" spans="1:8" ht="16.5" thickBot="1">
      <c r="A1145" s="12" t="s">
        <v>17</v>
      </c>
      <c r="B1145" s="24">
        <v>0</v>
      </c>
      <c r="C1145" s="26">
        <v>0</v>
      </c>
      <c r="D1145" s="24">
        <v>0</v>
      </c>
      <c r="E1145" s="26">
        <v>0</v>
      </c>
      <c r="F1145" s="26">
        <v>0.04</v>
      </c>
      <c r="G1145" s="26">
        <v>0.08</v>
      </c>
      <c r="H1145" s="109" t="s">
        <v>845</v>
      </c>
    </row>
    <row r="1146" spans="1:8" ht="16.5" thickBot="1">
      <c r="A1146" s="12" t="s">
        <v>18</v>
      </c>
      <c r="B1146" s="24">
        <v>0</v>
      </c>
      <c r="C1146" s="26">
        <v>0</v>
      </c>
      <c r="D1146" s="24">
        <v>0</v>
      </c>
      <c r="E1146" s="24">
        <v>0</v>
      </c>
      <c r="F1146" s="26">
        <v>0</v>
      </c>
      <c r="G1146" s="26">
        <v>0</v>
      </c>
      <c r="H1146" s="109" t="s">
        <v>820</v>
      </c>
    </row>
    <row r="1147" spans="1:8" ht="16.5" thickBot="1">
      <c r="A1147" s="12" t="s">
        <v>19</v>
      </c>
      <c r="B1147" s="24">
        <v>0</v>
      </c>
      <c r="C1147" s="26">
        <v>0</v>
      </c>
      <c r="D1147" s="24">
        <v>0</v>
      </c>
      <c r="E1147" s="24">
        <v>0</v>
      </c>
      <c r="F1147" s="26">
        <v>0</v>
      </c>
      <c r="G1147" s="26">
        <v>0</v>
      </c>
      <c r="H1147" s="109" t="s">
        <v>20</v>
      </c>
    </row>
    <row r="1148" spans="1:8" ht="16.5" thickBot="1">
      <c r="A1148" s="12" t="s">
        <v>21</v>
      </c>
      <c r="B1148" s="24">
        <v>4.0000000000000001E-3</v>
      </c>
      <c r="C1148" s="26">
        <v>4.0000000000000001E-3</v>
      </c>
      <c r="D1148" s="24">
        <v>8.3000000000000004E-2</v>
      </c>
      <c r="E1148" s="26">
        <v>9.5000000000000001E-2</v>
      </c>
      <c r="F1148" s="26">
        <v>7.6999999999999999E-2</v>
      </c>
      <c r="G1148" s="26">
        <v>0.26500000000000001</v>
      </c>
      <c r="H1148" s="109" t="s">
        <v>846</v>
      </c>
    </row>
    <row r="1149" spans="1:8" ht="16.5" thickBot="1">
      <c r="A1149" s="12" t="s">
        <v>22</v>
      </c>
      <c r="B1149" s="24">
        <v>0.45400000000000001</v>
      </c>
      <c r="C1149" s="26">
        <v>3.2389999999999999</v>
      </c>
      <c r="D1149" s="24">
        <v>0</v>
      </c>
      <c r="E1149" s="26">
        <v>0</v>
      </c>
      <c r="F1149" s="26">
        <v>0</v>
      </c>
      <c r="G1149" s="26">
        <v>0</v>
      </c>
      <c r="H1149" s="109" t="s">
        <v>847</v>
      </c>
    </row>
    <row r="1150" spans="1:8" ht="16.5" thickBot="1">
      <c r="A1150" s="12" t="s">
        <v>23</v>
      </c>
      <c r="B1150" s="24">
        <v>2.4E-2</v>
      </c>
      <c r="C1150" s="26">
        <v>1.6E-2</v>
      </c>
      <c r="D1150" s="24">
        <v>5.6000000000000001E-2</v>
      </c>
      <c r="E1150" s="26">
        <v>4.9000000000000002E-2</v>
      </c>
      <c r="F1150" s="26">
        <v>1.7999999999999999E-2</v>
      </c>
      <c r="G1150" s="26">
        <v>1.9E-2</v>
      </c>
      <c r="H1150" s="109" t="s">
        <v>856</v>
      </c>
    </row>
    <row r="1151" spans="1:8" ht="16.5" thickBot="1">
      <c r="A1151" s="12" t="s">
        <v>24</v>
      </c>
      <c r="B1151" s="24">
        <v>0</v>
      </c>
      <c r="C1151" s="26">
        <v>0</v>
      </c>
      <c r="D1151" s="24">
        <v>0</v>
      </c>
      <c r="E1151" s="24">
        <v>0</v>
      </c>
      <c r="F1151" s="26">
        <v>0</v>
      </c>
      <c r="G1151" s="26">
        <v>0</v>
      </c>
      <c r="H1151" s="109" t="s">
        <v>818</v>
      </c>
    </row>
    <row r="1152" spans="1:8" ht="16.5" thickBot="1">
      <c r="A1152" s="12" t="s">
        <v>25</v>
      </c>
      <c r="B1152" s="24">
        <v>0</v>
      </c>
      <c r="C1152" s="26">
        <v>0</v>
      </c>
      <c r="D1152" s="24">
        <v>0</v>
      </c>
      <c r="E1152" s="24">
        <v>0</v>
      </c>
      <c r="F1152" s="26">
        <v>3.7999999999999999E-2</v>
      </c>
      <c r="G1152" s="26">
        <v>2.9000000000000001E-2</v>
      </c>
      <c r="H1152" s="109" t="s">
        <v>26</v>
      </c>
    </row>
    <row r="1153" spans="1:8" ht="16.5" thickBot="1">
      <c r="A1153" s="12" t="s">
        <v>27</v>
      </c>
      <c r="B1153" s="24">
        <v>2.0225E-2</v>
      </c>
      <c r="C1153" s="26">
        <v>1.5451800000000002E-2</v>
      </c>
      <c r="D1153" s="24">
        <v>4.7710000000000002E-2</v>
      </c>
      <c r="E1153" s="26">
        <v>5.3396200000000005E-2</v>
      </c>
      <c r="F1153" s="26">
        <v>8.6999999999999994E-2</v>
      </c>
      <c r="G1153" s="26">
        <v>0.11899999999999999</v>
      </c>
      <c r="H1153" s="109" t="s">
        <v>851</v>
      </c>
    </row>
    <row r="1154" spans="1:8" ht="16.5" thickBot="1">
      <c r="A1154" s="12" t="s">
        <v>28</v>
      </c>
      <c r="B1154" s="24">
        <v>0.13100000000000001</v>
      </c>
      <c r="C1154" s="26">
        <v>0.111</v>
      </c>
      <c r="D1154" s="24">
        <v>0</v>
      </c>
      <c r="E1154" s="24">
        <v>0</v>
      </c>
      <c r="F1154" s="26">
        <v>0</v>
      </c>
      <c r="G1154" s="26">
        <v>2.8000000000000001E-2</v>
      </c>
      <c r="H1154" s="109" t="s">
        <v>853</v>
      </c>
    </row>
    <row r="1155" spans="1:8" ht="16.5" thickBot="1">
      <c r="A1155" s="12" t="s">
        <v>29</v>
      </c>
      <c r="B1155" s="24">
        <v>0</v>
      </c>
      <c r="C1155" s="26">
        <v>0</v>
      </c>
      <c r="D1155" s="24">
        <v>0</v>
      </c>
      <c r="E1155" s="24">
        <v>0</v>
      </c>
      <c r="F1155" s="26">
        <v>0</v>
      </c>
      <c r="G1155" s="26">
        <v>0</v>
      </c>
      <c r="H1155" s="109" t="s">
        <v>821</v>
      </c>
    </row>
    <row r="1156" spans="1:8" ht="16.5" thickBot="1">
      <c r="A1156" s="12" t="s">
        <v>30</v>
      </c>
      <c r="B1156" s="24">
        <v>4.2999999999999997E-2</v>
      </c>
      <c r="C1156" s="26">
        <v>1.2999999999999999E-2</v>
      </c>
      <c r="D1156" s="24">
        <v>0.04</v>
      </c>
      <c r="E1156" s="26">
        <v>0.19600000000000001</v>
      </c>
      <c r="F1156" s="26">
        <v>7.4999999999999997E-2</v>
      </c>
      <c r="G1156" s="26">
        <v>0.41599999999999998</v>
      </c>
      <c r="H1156" s="109" t="s">
        <v>848</v>
      </c>
    </row>
    <row r="1157" spans="1:8" ht="16.5" thickBot="1">
      <c r="A1157" s="12" t="s">
        <v>31</v>
      </c>
      <c r="B1157" s="24">
        <v>2.7E-2</v>
      </c>
      <c r="C1157" s="26">
        <v>0.02</v>
      </c>
      <c r="D1157" s="24">
        <v>5.0000000000000001E-3</v>
      </c>
      <c r="E1157" s="26">
        <v>8.9999999999999993E-3</v>
      </c>
      <c r="F1157" s="26">
        <v>0.81</v>
      </c>
      <c r="G1157" s="26">
        <v>0.871</v>
      </c>
      <c r="H1157" s="109" t="s">
        <v>849</v>
      </c>
    </row>
    <row r="1158" spans="1:8" ht="16.5" thickBot="1">
      <c r="A1158" s="12" t="s">
        <v>32</v>
      </c>
      <c r="B1158" s="24">
        <v>0</v>
      </c>
      <c r="C1158" s="26">
        <v>0</v>
      </c>
      <c r="D1158" s="24">
        <v>0</v>
      </c>
      <c r="E1158" s="24">
        <v>0</v>
      </c>
      <c r="F1158" s="26">
        <v>0</v>
      </c>
      <c r="G1158" s="26">
        <v>0</v>
      </c>
      <c r="H1158" s="109" t="s">
        <v>854</v>
      </c>
    </row>
    <row r="1159" spans="1:8" ht="16.5" thickBot="1">
      <c r="A1159" s="12" t="s">
        <v>33</v>
      </c>
      <c r="B1159" s="24">
        <v>2.8109999999999999</v>
      </c>
      <c r="C1159" s="26">
        <v>3.0564540431943747</v>
      </c>
      <c r="D1159" s="24">
        <v>2.0230000000000001</v>
      </c>
      <c r="E1159" s="26">
        <v>1.8494587375228455</v>
      </c>
      <c r="F1159" s="26">
        <v>2.915</v>
      </c>
      <c r="G1159" s="26">
        <v>1.7250000000000001</v>
      </c>
      <c r="H1159" s="109" t="s">
        <v>852</v>
      </c>
    </row>
    <row r="1160" spans="1:8" ht="16.5" thickBot="1">
      <c r="A1160" s="12" t="s">
        <v>34</v>
      </c>
      <c r="B1160" s="24">
        <v>2.5000000000000001E-2</v>
      </c>
      <c r="C1160" s="26">
        <v>1.2999999999999999E-2</v>
      </c>
      <c r="D1160" s="24">
        <v>0</v>
      </c>
      <c r="E1160" s="24">
        <v>0</v>
      </c>
      <c r="F1160" s="26">
        <v>7.6999999999999999E-2</v>
      </c>
      <c r="G1160" s="26">
        <v>0.28399999999999997</v>
      </c>
      <c r="H1160" s="109" t="s">
        <v>850</v>
      </c>
    </row>
    <row r="1161" spans="1:8" ht="16.5" thickBot="1">
      <c r="A1161" s="12" t="s">
        <v>35</v>
      </c>
      <c r="B1161" s="24">
        <v>0</v>
      </c>
      <c r="C1161" s="26">
        <v>0</v>
      </c>
      <c r="D1161" s="24">
        <v>0</v>
      </c>
      <c r="E1161" s="24">
        <v>0</v>
      </c>
      <c r="F1161" s="26">
        <v>0</v>
      </c>
      <c r="G1161" s="26">
        <v>0</v>
      </c>
      <c r="H1161" s="109" t="s">
        <v>36</v>
      </c>
    </row>
    <row r="1162" spans="1:8" ht="16.5" thickBot="1">
      <c r="A1162" s="54" t="s">
        <v>37</v>
      </c>
      <c r="B1162" s="27">
        <v>1.7000000000000001E-2</v>
      </c>
      <c r="C1162" s="28">
        <v>1.4999999999999999E-2</v>
      </c>
      <c r="D1162" s="24">
        <v>0</v>
      </c>
      <c r="E1162" s="24">
        <v>0</v>
      </c>
      <c r="F1162" s="26">
        <v>0</v>
      </c>
      <c r="G1162" s="26">
        <v>0</v>
      </c>
      <c r="H1162" s="108" t="s">
        <v>38</v>
      </c>
    </row>
    <row r="1163" spans="1:8" ht="16.5" thickBot="1">
      <c r="A1163" s="75" t="s">
        <v>552</v>
      </c>
      <c r="B1163" s="77">
        <f t="shared" ref="B1163:G1163" si="132">SUM(B1141:B1162)</f>
        <v>9.1070949999999993</v>
      </c>
      <c r="C1163" s="77">
        <f t="shared" si="132"/>
        <v>13.281905843194373</v>
      </c>
      <c r="D1163" s="77">
        <f t="shared" si="132"/>
        <v>4.2817100000000003</v>
      </c>
      <c r="E1163" s="77">
        <f t="shared" si="132"/>
        <v>5.3368549375228458</v>
      </c>
      <c r="F1163" s="126">
        <f t="shared" si="132"/>
        <v>9.1440000000000001</v>
      </c>
      <c r="G1163" s="126">
        <f t="shared" si="132"/>
        <v>12.293000000000001</v>
      </c>
      <c r="H1163" s="105" t="s">
        <v>855</v>
      </c>
    </row>
    <row r="1164" spans="1:8" ht="16.5" thickBot="1">
      <c r="A1164" s="75" t="s">
        <v>545</v>
      </c>
      <c r="B1164" s="77">
        <v>4958.1170000000002</v>
      </c>
      <c r="C1164" s="77">
        <v>3392.9549999999999</v>
      </c>
      <c r="D1164" s="77">
        <v>4992.9250000000002</v>
      </c>
      <c r="E1164" s="77">
        <v>3628.9319999999998</v>
      </c>
      <c r="F1164" s="126">
        <v>5950.634</v>
      </c>
      <c r="G1164" s="126">
        <v>4122.4740000000002</v>
      </c>
      <c r="H1164" s="112" t="s">
        <v>553</v>
      </c>
    </row>
    <row r="1166" spans="1:8" s="82" customFormat="1" ht="25.5" customHeight="1">
      <c r="A1166" s="122" t="s">
        <v>499</v>
      </c>
      <c r="B1166" s="80"/>
      <c r="C1166" s="80"/>
      <c r="D1166" s="80"/>
      <c r="E1166" s="80"/>
      <c r="F1166" s="80"/>
      <c r="G1166" s="80"/>
      <c r="H1166" s="88" t="s">
        <v>500</v>
      </c>
    </row>
    <row r="1167" spans="1:8" s="82" customFormat="1">
      <c r="A1167" s="98" t="s">
        <v>670</v>
      </c>
      <c r="B1167" s="80"/>
      <c r="C1167" s="80"/>
      <c r="D1167" s="80"/>
      <c r="E1167" s="80"/>
      <c r="F1167" s="80"/>
      <c r="G1167" s="80"/>
      <c r="H1167" s="65" t="s">
        <v>556</v>
      </c>
    </row>
    <row r="1168" spans="1:8" s="82" customFormat="1" ht="20.25" customHeight="1" thickBot="1">
      <c r="A1168" s="68" t="s">
        <v>43</v>
      </c>
      <c r="B1168" s="80"/>
      <c r="C1168" s="80"/>
      <c r="D1168" s="80"/>
      <c r="E1168" s="83"/>
      <c r="F1168" s="80"/>
      <c r="G1168" s="83" t="s">
        <v>477</v>
      </c>
      <c r="H1168" s="83" t="s">
        <v>476</v>
      </c>
    </row>
    <row r="1169" spans="1:8" s="82" customFormat="1" ht="16.5" thickBot="1">
      <c r="A1169" s="55" t="s">
        <v>7</v>
      </c>
      <c r="B1169" s="238">
        <v>2016</v>
      </c>
      <c r="C1169" s="239"/>
      <c r="D1169" s="238">
        <v>2017</v>
      </c>
      <c r="E1169" s="239"/>
      <c r="F1169" s="238">
        <v>2018</v>
      </c>
      <c r="G1169" s="239"/>
      <c r="H1169" s="56" t="s">
        <v>3</v>
      </c>
    </row>
    <row r="1170" spans="1:8" s="82" customFormat="1">
      <c r="A1170" s="57"/>
      <c r="B1170" s="54" t="s">
        <v>46</v>
      </c>
      <c r="C1170" s="103" t="s">
        <v>47</v>
      </c>
      <c r="D1170" s="103" t="s">
        <v>46</v>
      </c>
      <c r="E1170" s="17" t="s">
        <v>47</v>
      </c>
      <c r="F1170" s="54" t="s">
        <v>46</v>
      </c>
      <c r="G1170" s="155" t="s">
        <v>47</v>
      </c>
      <c r="H1170" s="58"/>
    </row>
    <row r="1171" spans="1:8" s="82" customFormat="1" ht="16.5" thickBot="1">
      <c r="A1171" s="59"/>
      <c r="B1171" s="23" t="s">
        <v>48</v>
      </c>
      <c r="C1171" s="6" t="s">
        <v>49</v>
      </c>
      <c r="D1171" s="107" t="s">
        <v>48</v>
      </c>
      <c r="E1171" s="78" t="s">
        <v>49</v>
      </c>
      <c r="F1171" s="23" t="s">
        <v>48</v>
      </c>
      <c r="G1171" s="23" t="s">
        <v>49</v>
      </c>
      <c r="H1171" s="60"/>
    </row>
    <row r="1172" spans="1:8" s="82" customFormat="1" ht="17.25" thickTop="1" thickBot="1">
      <c r="A1172" s="12" t="s">
        <v>13</v>
      </c>
      <c r="B1172" s="25">
        <v>0</v>
      </c>
      <c r="C1172" s="85">
        <v>0</v>
      </c>
      <c r="D1172" s="21">
        <v>0</v>
      </c>
      <c r="E1172" s="84">
        <v>0</v>
      </c>
      <c r="F1172" s="84">
        <v>0</v>
      </c>
      <c r="G1172" s="84">
        <v>0</v>
      </c>
      <c r="H1172" s="154" t="s">
        <v>819</v>
      </c>
    </row>
    <row r="1173" spans="1:8" s="82" customFormat="1" ht="16.5" thickBot="1">
      <c r="A1173" s="12" t="s">
        <v>14</v>
      </c>
      <c r="B1173" s="84">
        <v>0</v>
      </c>
      <c r="C1173" s="85">
        <v>0</v>
      </c>
      <c r="D1173" s="21">
        <v>0</v>
      </c>
      <c r="E1173" s="84">
        <v>0</v>
      </c>
      <c r="F1173" s="84">
        <v>6.0000000000000001E-3</v>
      </c>
      <c r="G1173" s="84">
        <v>8.0000000000000002E-3</v>
      </c>
      <c r="H1173" s="154" t="s">
        <v>840</v>
      </c>
    </row>
    <row r="1174" spans="1:8" s="82" customFormat="1" ht="16.5" thickBot="1">
      <c r="A1174" s="12" t="s">
        <v>15</v>
      </c>
      <c r="B1174" s="84">
        <v>0</v>
      </c>
      <c r="C1174" s="85">
        <v>0</v>
      </c>
      <c r="D1174" s="21">
        <v>0</v>
      </c>
      <c r="E1174" s="84">
        <v>0</v>
      </c>
      <c r="F1174" s="84">
        <v>0</v>
      </c>
      <c r="G1174" s="84">
        <v>1E-3</v>
      </c>
      <c r="H1174" s="154" t="s">
        <v>841</v>
      </c>
    </row>
    <row r="1175" spans="1:8" s="82" customFormat="1" ht="16.5" thickBot="1">
      <c r="A1175" s="12" t="s">
        <v>16</v>
      </c>
      <c r="B1175" s="84">
        <v>0</v>
      </c>
      <c r="C1175" s="85">
        <v>0</v>
      </c>
      <c r="D1175" s="21">
        <v>0</v>
      </c>
      <c r="E1175" s="84">
        <v>0</v>
      </c>
      <c r="F1175" s="84">
        <v>0</v>
      </c>
      <c r="G1175" s="84">
        <v>0</v>
      </c>
      <c r="H1175" s="154" t="s">
        <v>844</v>
      </c>
    </row>
    <row r="1176" spans="1:8" s="82" customFormat="1" ht="16.5" thickBot="1">
      <c r="A1176" s="12" t="s">
        <v>17</v>
      </c>
      <c r="B1176" s="84">
        <v>0</v>
      </c>
      <c r="C1176" s="85">
        <v>0</v>
      </c>
      <c r="D1176" s="21">
        <v>0</v>
      </c>
      <c r="E1176" s="84">
        <v>0</v>
      </c>
      <c r="F1176" s="84">
        <v>0</v>
      </c>
      <c r="G1176" s="84">
        <v>0</v>
      </c>
      <c r="H1176" s="154" t="s">
        <v>845</v>
      </c>
    </row>
    <row r="1177" spans="1:8" s="82" customFormat="1" ht="16.5" thickBot="1">
      <c r="A1177" s="12" t="s">
        <v>18</v>
      </c>
      <c r="B1177" s="84">
        <v>0</v>
      </c>
      <c r="C1177" s="85">
        <v>0</v>
      </c>
      <c r="D1177" s="21">
        <v>0</v>
      </c>
      <c r="E1177" s="84">
        <v>0</v>
      </c>
      <c r="F1177" s="84">
        <v>0</v>
      </c>
      <c r="G1177" s="84">
        <v>0</v>
      </c>
      <c r="H1177" s="154" t="s">
        <v>820</v>
      </c>
    </row>
    <row r="1178" spans="1:8" s="82" customFormat="1" ht="16.5" thickBot="1">
      <c r="A1178" s="12" t="s">
        <v>19</v>
      </c>
      <c r="B1178" s="84">
        <v>0</v>
      </c>
      <c r="C1178" s="85">
        <v>0</v>
      </c>
      <c r="D1178" s="21">
        <v>0</v>
      </c>
      <c r="E1178" s="84">
        <v>0</v>
      </c>
      <c r="F1178" s="84">
        <v>0</v>
      </c>
      <c r="G1178" s="84">
        <v>0</v>
      </c>
      <c r="H1178" s="154" t="s">
        <v>20</v>
      </c>
    </row>
    <row r="1179" spans="1:8" s="82" customFormat="1" ht="16.5" thickBot="1">
      <c r="A1179" s="12" t="s">
        <v>21</v>
      </c>
      <c r="B1179" s="84">
        <v>1E-3</v>
      </c>
      <c r="C1179" s="85">
        <v>2E-3</v>
      </c>
      <c r="D1179" s="21">
        <v>0</v>
      </c>
      <c r="E1179" s="84">
        <v>0</v>
      </c>
      <c r="F1179" s="84">
        <v>3.0000000000000001E-3</v>
      </c>
      <c r="G1179" s="84">
        <v>3.0000000000000001E-3</v>
      </c>
      <c r="H1179" s="154" t="s">
        <v>846</v>
      </c>
    </row>
    <row r="1180" spans="1:8" s="82" customFormat="1" ht="16.5" thickBot="1">
      <c r="A1180" s="12" t="s">
        <v>22</v>
      </c>
      <c r="B1180" s="84">
        <v>0</v>
      </c>
      <c r="C1180" s="85">
        <v>0</v>
      </c>
      <c r="D1180" s="21">
        <v>0</v>
      </c>
      <c r="E1180" s="84">
        <v>0</v>
      </c>
      <c r="F1180" s="84">
        <v>0</v>
      </c>
      <c r="G1180" s="84">
        <v>0</v>
      </c>
      <c r="H1180" s="154" t="s">
        <v>847</v>
      </c>
    </row>
    <row r="1181" spans="1:8" s="82" customFormat="1" ht="16.5" thickBot="1">
      <c r="A1181" s="12" t="s">
        <v>23</v>
      </c>
      <c r="B1181" s="84">
        <v>0</v>
      </c>
      <c r="C1181" s="85">
        <v>0</v>
      </c>
      <c r="D1181" s="21">
        <v>0</v>
      </c>
      <c r="E1181" s="84">
        <v>0</v>
      </c>
      <c r="F1181" s="84">
        <v>0</v>
      </c>
      <c r="G1181" s="84">
        <v>0</v>
      </c>
      <c r="H1181" s="154" t="s">
        <v>856</v>
      </c>
    </row>
    <row r="1182" spans="1:8" s="82" customFormat="1" ht="16.5" thickBot="1">
      <c r="A1182" s="12" t="s">
        <v>24</v>
      </c>
      <c r="B1182" s="84">
        <v>0</v>
      </c>
      <c r="C1182" s="85">
        <v>0</v>
      </c>
      <c r="D1182" s="21">
        <v>0</v>
      </c>
      <c r="E1182" s="84">
        <v>0</v>
      </c>
      <c r="F1182" s="84">
        <v>0</v>
      </c>
      <c r="G1182" s="84">
        <v>0</v>
      </c>
      <c r="H1182" s="154" t="s">
        <v>818</v>
      </c>
    </row>
    <row r="1183" spans="1:8" s="82" customFormat="1" ht="16.5" thickBot="1">
      <c r="A1183" s="12" t="s">
        <v>25</v>
      </c>
      <c r="B1183" s="84">
        <v>0</v>
      </c>
      <c r="C1183" s="85">
        <v>0</v>
      </c>
      <c r="D1183" s="21">
        <v>0</v>
      </c>
      <c r="E1183" s="84">
        <v>0</v>
      </c>
      <c r="F1183" s="84">
        <v>0</v>
      </c>
      <c r="G1183" s="84">
        <v>0</v>
      </c>
      <c r="H1183" s="154" t="s">
        <v>26</v>
      </c>
    </row>
    <row r="1184" spans="1:8" s="82" customFormat="1" ht="16.5" thickBot="1">
      <c r="A1184" s="12" t="s">
        <v>27</v>
      </c>
      <c r="B1184" s="21">
        <v>0</v>
      </c>
      <c r="C1184" s="19">
        <v>0</v>
      </c>
      <c r="D1184" s="21">
        <v>0</v>
      </c>
      <c r="E1184" s="84">
        <v>0</v>
      </c>
      <c r="F1184" s="84">
        <v>0</v>
      </c>
      <c r="G1184" s="84">
        <v>0</v>
      </c>
      <c r="H1184" s="154" t="s">
        <v>851</v>
      </c>
    </row>
    <row r="1185" spans="1:8" s="82" customFormat="1" ht="16.5" thickBot="1">
      <c r="A1185" s="12" t="s">
        <v>28</v>
      </c>
      <c r="B1185" s="84">
        <v>0</v>
      </c>
      <c r="C1185" s="85">
        <v>0</v>
      </c>
      <c r="D1185" s="21">
        <v>0</v>
      </c>
      <c r="E1185" s="84">
        <v>0</v>
      </c>
      <c r="F1185" s="84">
        <v>0</v>
      </c>
      <c r="G1185" s="84">
        <v>0</v>
      </c>
      <c r="H1185" s="154" t="s">
        <v>853</v>
      </c>
    </row>
    <row r="1186" spans="1:8" s="82" customFormat="1" ht="16.5" thickBot="1">
      <c r="A1186" s="12" t="s">
        <v>29</v>
      </c>
      <c r="B1186" s="84">
        <v>0</v>
      </c>
      <c r="C1186" s="85">
        <v>0</v>
      </c>
      <c r="D1186" s="21">
        <v>0</v>
      </c>
      <c r="E1186" s="84">
        <v>0</v>
      </c>
      <c r="F1186" s="84">
        <v>0</v>
      </c>
      <c r="G1186" s="84">
        <v>0</v>
      </c>
      <c r="H1186" s="154" t="s">
        <v>821</v>
      </c>
    </row>
    <row r="1187" spans="1:8" s="82" customFormat="1" ht="16.5" thickBot="1">
      <c r="A1187" s="12" t="s">
        <v>30</v>
      </c>
      <c r="B1187" s="84">
        <v>0.51700000000000002</v>
      </c>
      <c r="C1187" s="85">
        <v>0.68600000000000005</v>
      </c>
      <c r="D1187" s="21">
        <v>0.66300000000000003</v>
      </c>
      <c r="E1187" s="84">
        <v>0.82899999999999996</v>
      </c>
      <c r="F1187" s="84">
        <v>0.115</v>
      </c>
      <c r="G1187" s="84">
        <v>0.185</v>
      </c>
      <c r="H1187" s="154" t="s">
        <v>848</v>
      </c>
    </row>
    <row r="1188" spans="1:8" s="82" customFormat="1" ht="16.5" thickBot="1">
      <c r="A1188" s="12" t="s">
        <v>31</v>
      </c>
      <c r="B1188" s="84">
        <v>0</v>
      </c>
      <c r="C1188" s="85">
        <v>0</v>
      </c>
      <c r="D1188" s="21">
        <v>0</v>
      </c>
      <c r="E1188" s="84">
        <v>0</v>
      </c>
      <c r="F1188" s="84">
        <v>0</v>
      </c>
      <c r="G1188" s="84">
        <v>0</v>
      </c>
      <c r="H1188" s="154" t="s">
        <v>849</v>
      </c>
    </row>
    <row r="1189" spans="1:8" s="82" customFormat="1" ht="16.5" thickBot="1">
      <c r="A1189" s="12" t="s">
        <v>32</v>
      </c>
      <c r="B1189" s="84">
        <v>0</v>
      </c>
      <c r="C1189" s="85">
        <v>0</v>
      </c>
      <c r="D1189" s="21">
        <v>0</v>
      </c>
      <c r="E1189" s="84">
        <v>0</v>
      </c>
      <c r="F1189" s="84">
        <v>0</v>
      </c>
      <c r="G1189" s="84">
        <v>0</v>
      </c>
      <c r="H1189" s="154" t="s">
        <v>854</v>
      </c>
    </row>
    <row r="1190" spans="1:8" s="82" customFormat="1" ht="16.5" thickBot="1">
      <c r="A1190" s="12" t="s">
        <v>33</v>
      </c>
      <c r="B1190" s="84">
        <v>0</v>
      </c>
      <c r="C1190" s="85">
        <v>0</v>
      </c>
      <c r="D1190" s="21">
        <v>0</v>
      </c>
      <c r="E1190" s="84">
        <v>0</v>
      </c>
      <c r="F1190" s="84">
        <v>0</v>
      </c>
      <c r="G1190" s="84">
        <v>0</v>
      </c>
      <c r="H1190" s="154" t="s">
        <v>852</v>
      </c>
    </row>
    <row r="1191" spans="1:8" s="82" customFormat="1" ht="16.5" thickBot="1">
      <c r="A1191" s="12" t="s">
        <v>34</v>
      </c>
      <c r="B1191" s="84">
        <v>0</v>
      </c>
      <c r="C1191" s="85">
        <v>0</v>
      </c>
      <c r="D1191" s="21">
        <v>0</v>
      </c>
      <c r="E1191" s="84">
        <v>0</v>
      </c>
      <c r="F1191" s="84">
        <v>0</v>
      </c>
      <c r="G1191" s="84">
        <v>0</v>
      </c>
      <c r="H1191" s="154" t="s">
        <v>850</v>
      </c>
    </row>
    <row r="1192" spans="1:8" s="82" customFormat="1" ht="16.5" thickBot="1">
      <c r="A1192" s="12" t="s">
        <v>35</v>
      </c>
      <c r="B1192" s="84">
        <v>0</v>
      </c>
      <c r="C1192" s="85">
        <v>0</v>
      </c>
      <c r="D1192" s="21">
        <v>0</v>
      </c>
      <c r="E1192" s="84">
        <v>0</v>
      </c>
      <c r="F1192" s="84">
        <v>0</v>
      </c>
      <c r="G1192" s="84">
        <v>0</v>
      </c>
      <c r="H1192" s="154" t="s">
        <v>36</v>
      </c>
    </row>
    <row r="1193" spans="1:8" s="82" customFormat="1" ht="16.5" thickBot="1">
      <c r="A1193" s="12" t="s">
        <v>37</v>
      </c>
      <c r="B1193" s="84">
        <v>0</v>
      </c>
      <c r="C1193" s="85">
        <v>0</v>
      </c>
      <c r="D1193" s="21">
        <v>0</v>
      </c>
      <c r="E1193" s="84">
        <v>0</v>
      </c>
      <c r="F1193" s="84">
        <v>2.5999999999999999E-2</v>
      </c>
      <c r="G1193" s="84">
        <v>2.4E-2</v>
      </c>
      <c r="H1193" s="153" t="s">
        <v>38</v>
      </c>
    </row>
    <row r="1194" spans="1:8" s="82" customFormat="1" ht="16.5" thickBot="1">
      <c r="A1194" s="75" t="s">
        <v>552</v>
      </c>
      <c r="B1194" s="77">
        <f>SUM(B1172:B1193)</f>
        <v>0.51800000000000002</v>
      </c>
      <c r="C1194" s="77">
        <f>SUM(C1172:C1193)</f>
        <v>0.68800000000000006</v>
      </c>
      <c r="D1194" s="77">
        <f>SUM(D1172:D1193)</f>
        <v>0.66300000000000003</v>
      </c>
      <c r="E1194" s="77">
        <f>SUM(E1172:E1193)</f>
        <v>0.82899999999999996</v>
      </c>
      <c r="F1194" s="77">
        <f t="shared" ref="F1194:G1194" si="133">SUM(F1172:F1193)</f>
        <v>0.15</v>
      </c>
      <c r="G1194" s="77">
        <f t="shared" si="133"/>
        <v>0.221</v>
      </c>
      <c r="H1194" s="152" t="s">
        <v>855</v>
      </c>
    </row>
    <row r="1195" spans="1:8" s="82" customFormat="1" ht="16.5" thickBot="1">
      <c r="A1195" s="75" t="s">
        <v>545</v>
      </c>
      <c r="B1195" s="77">
        <v>905.45699999999999</v>
      </c>
      <c r="C1195" s="77">
        <v>260.483</v>
      </c>
      <c r="D1195" s="77">
        <v>1068.992</v>
      </c>
      <c r="E1195" s="77">
        <v>291.678</v>
      </c>
      <c r="F1195" s="162">
        <v>972.48900000000003</v>
      </c>
      <c r="G1195" s="162">
        <v>238.06800000000001</v>
      </c>
      <c r="H1195" s="112" t="s">
        <v>553</v>
      </c>
    </row>
    <row r="1196" spans="1:8" s="82" customFormat="1">
      <c r="A1196" s="86"/>
      <c r="B1196" s="87"/>
      <c r="C1196" s="87"/>
      <c r="D1196" s="87"/>
      <c r="E1196" s="87"/>
      <c r="F1196" s="87"/>
      <c r="G1196" s="87"/>
      <c r="H1196" s="115"/>
    </row>
    <row r="1197" spans="1:8" s="82" customFormat="1">
      <c r="A1197" s="86"/>
      <c r="B1197" s="87"/>
      <c r="C1197" s="87"/>
      <c r="D1197" s="87"/>
      <c r="E1197" s="87"/>
      <c r="F1197" s="87"/>
      <c r="G1197" s="87"/>
      <c r="H1197" s="115"/>
    </row>
    <row r="1198" spans="1:8" s="82" customFormat="1">
      <c r="A1198" s="86"/>
      <c r="B1198" s="87"/>
      <c r="C1198" s="87"/>
      <c r="D1198" s="87"/>
      <c r="E1198" s="87"/>
      <c r="F1198" s="87"/>
      <c r="G1198" s="87"/>
      <c r="H1198" s="115"/>
    </row>
    <row r="1199" spans="1:8">
      <c r="A1199" s="119" t="s">
        <v>501</v>
      </c>
      <c r="H1199" s="120" t="s">
        <v>502</v>
      </c>
    </row>
    <row r="1200" spans="1:8">
      <c r="A1200" s="97" t="s">
        <v>671</v>
      </c>
      <c r="H1200" s="102" t="s">
        <v>140</v>
      </c>
    </row>
    <row r="1201" spans="1:8" ht="16.5" customHeight="1" thickBot="1">
      <c r="A1201" s="232" t="s">
        <v>43</v>
      </c>
      <c r="B1201" s="232"/>
      <c r="C1201" s="232"/>
      <c r="E1201" s="38"/>
      <c r="G1201" s="38" t="s">
        <v>477</v>
      </c>
      <c r="H1201" s="38" t="s">
        <v>476</v>
      </c>
    </row>
    <row r="1202" spans="1:8" ht="16.5" thickBot="1">
      <c r="A1202" s="55" t="s">
        <v>7</v>
      </c>
      <c r="B1202" s="238">
        <v>2016</v>
      </c>
      <c r="C1202" s="239"/>
      <c r="D1202" s="238">
        <v>2017</v>
      </c>
      <c r="E1202" s="239"/>
      <c r="F1202" s="238">
        <v>2018</v>
      </c>
      <c r="G1202" s="239"/>
      <c r="H1202" s="56" t="s">
        <v>3</v>
      </c>
    </row>
    <row r="1203" spans="1:8">
      <c r="A1203" s="57"/>
      <c r="B1203" s="54" t="s">
        <v>46</v>
      </c>
      <c r="C1203" s="103" t="s">
        <v>47</v>
      </c>
      <c r="D1203" s="103" t="s">
        <v>46</v>
      </c>
      <c r="E1203" s="22" t="s">
        <v>47</v>
      </c>
      <c r="F1203" s="156" t="s">
        <v>46</v>
      </c>
      <c r="G1203" s="22" t="s">
        <v>47</v>
      </c>
      <c r="H1203" s="58"/>
    </row>
    <row r="1204" spans="1:8" ht="16.5" thickBot="1">
      <c r="A1204" s="59"/>
      <c r="B1204" s="23" t="s">
        <v>48</v>
      </c>
      <c r="C1204" s="6" t="s">
        <v>49</v>
      </c>
      <c r="D1204" s="107" t="s">
        <v>48</v>
      </c>
      <c r="E1204" s="2" t="s">
        <v>49</v>
      </c>
      <c r="F1204" s="154" t="s">
        <v>48</v>
      </c>
      <c r="G1204" s="2" t="s">
        <v>49</v>
      </c>
      <c r="H1204" s="60"/>
    </row>
    <row r="1205" spans="1:8" ht="17.25" thickTop="1" thickBot="1">
      <c r="A1205" s="12" t="s">
        <v>13</v>
      </c>
      <c r="B1205" s="24">
        <v>0</v>
      </c>
      <c r="C1205" s="26">
        <v>0</v>
      </c>
      <c r="D1205" s="24">
        <v>1E-3</v>
      </c>
      <c r="E1205" s="26">
        <v>3.0000000000000001E-3</v>
      </c>
      <c r="F1205" s="26">
        <v>0</v>
      </c>
      <c r="G1205" s="26">
        <v>0</v>
      </c>
      <c r="H1205" s="159" t="s">
        <v>819</v>
      </c>
    </row>
    <row r="1206" spans="1:8" ht="16.5" thickBot="1">
      <c r="A1206" s="12" t="s">
        <v>14</v>
      </c>
      <c r="B1206" s="24">
        <v>8.8999999999999996E-2</v>
      </c>
      <c r="C1206" s="26">
        <v>0.06</v>
      </c>
      <c r="D1206" s="24">
        <v>7.5999999999999998E-2</v>
      </c>
      <c r="E1206" s="26">
        <v>0.109</v>
      </c>
      <c r="F1206" s="26">
        <v>3.3000000000000002E-2</v>
      </c>
      <c r="G1206" s="26">
        <v>6.5000000000000002E-2</v>
      </c>
      <c r="H1206" s="159" t="s">
        <v>840</v>
      </c>
    </row>
    <row r="1207" spans="1:8" ht="16.5" thickBot="1">
      <c r="A1207" s="12" t="s">
        <v>15</v>
      </c>
      <c r="B1207" s="24">
        <v>1E-3</v>
      </c>
      <c r="C1207" s="26">
        <v>3.0000000000000001E-3</v>
      </c>
      <c r="D1207" s="26">
        <v>0</v>
      </c>
      <c r="E1207" s="26">
        <v>0</v>
      </c>
      <c r="F1207" s="26">
        <v>2E-3</v>
      </c>
      <c r="G1207" s="26">
        <v>5.0000000000000001E-3</v>
      </c>
      <c r="H1207" s="159" t="s">
        <v>841</v>
      </c>
    </row>
    <row r="1208" spans="1:8" ht="16.5" thickBot="1">
      <c r="A1208" s="12" t="s">
        <v>16</v>
      </c>
      <c r="B1208" s="24">
        <v>0</v>
      </c>
      <c r="C1208" s="26">
        <v>0</v>
      </c>
      <c r="D1208" s="26">
        <v>0</v>
      </c>
      <c r="E1208" s="26">
        <v>0</v>
      </c>
      <c r="F1208" s="26">
        <v>0</v>
      </c>
      <c r="G1208" s="26">
        <v>0</v>
      </c>
      <c r="H1208" s="159" t="s">
        <v>844</v>
      </c>
    </row>
    <row r="1209" spans="1:8" ht="16.5" thickBot="1">
      <c r="A1209" s="12" t="s">
        <v>17</v>
      </c>
      <c r="B1209" s="24">
        <v>0</v>
      </c>
      <c r="C1209" s="24">
        <v>0</v>
      </c>
      <c r="D1209" s="26">
        <v>0</v>
      </c>
      <c r="E1209" s="26">
        <v>0</v>
      </c>
      <c r="F1209" s="26">
        <v>0</v>
      </c>
      <c r="G1209" s="26">
        <v>0</v>
      </c>
      <c r="H1209" s="159" t="s">
        <v>845</v>
      </c>
    </row>
    <row r="1210" spans="1:8" ht="16.5" thickBot="1">
      <c r="A1210" s="12" t="s">
        <v>18</v>
      </c>
      <c r="B1210" s="24">
        <v>0</v>
      </c>
      <c r="C1210" s="24">
        <v>0</v>
      </c>
      <c r="D1210" s="26">
        <v>0</v>
      </c>
      <c r="E1210" s="26">
        <v>0</v>
      </c>
      <c r="F1210" s="26">
        <v>0</v>
      </c>
      <c r="G1210" s="26">
        <v>0</v>
      </c>
      <c r="H1210" s="159" t="s">
        <v>820</v>
      </c>
    </row>
    <row r="1211" spans="1:8" ht="16.5" thickBot="1">
      <c r="A1211" s="12" t="s">
        <v>19</v>
      </c>
      <c r="B1211" s="24">
        <v>0</v>
      </c>
      <c r="C1211" s="24">
        <v>0</v>
      </c>
      <c r="D1211" s="26">
        <v>0</v>
      </c>
      <c r="E1211" s="26">
        <v>0</v>
      </c>
      <c r="F1211" s="26">
        <v>0</v>
      </c>
      <c r="G1211" s="26">
        <v>0</v>
      </c>
      <c r="H1211" s="159" t="s">
        <v>20</v>
      </c>
    </row>
    <row r="1212" spans="1:8" ht="16.5" thickBot="1">
      <c r="A1212" s="12" t="s">
        <v>21</v>
      </c>
      <c r="B1212" s="24">
        <v>0</v>
      </c>
      <c r="C1212" s="24">
        <v>0</v>
      </c>
      <c r="D1212" s="24">
        <v>3.0000000000000001E-3</v>
      </c>
      <c r="E1212" s="26">
        <v>3.0000000000000001E-3</v>
      </c>
      <c r="F1212" s="26">
        <v>0</v>
      </c>
      <c r="G1212" s="26">
        <v>0</v>
      </c>
      <c r="H1212" s="159" t="s">
        <v>846</v>
      </c>
    </row>
    <row r="1213" spans="1:8" ht="16.5" thickBot="1">
      <c r="A1213" s="12" t="s">
        <v>22</v>
      </c>
      <c r="B1213" s="24">
        <v>0</v>
      </c>
      <c r="C1213" s="24">
        <v>0</v>
      </c>
      <c r="D1213" s="26">
        <v>0</v>
      </c>
      <c r="E1213" s="26">
        <v>0</v>
      </c>
      <c r="F1213" s="26">
        <v>0</v>
      </c>
      <c r="G1213" s="26">
        <v>0</v>
      </c>
      <c r="H1213" s="159" t="s">
        <v>847</v>
      </c>
    </row>
    <row r="1214" spans="1:8" ht="16.5" thickBot="1">
      <c r="A1214" s="12" t="s">
        <v>23</v>
      </c>
      <c r="B1214" s="24">
        <v>0</v>
      </c>
      <c r="C1214" s="26">
        <v>1E-3</v>
      </c>
      <c r="D1214" s="26">
        <v>0</v>
      </c>
      <c r="E1214" s="26">
        <v>0</v>
      </c>
      <c r="F1214" s="26">
        <v>0</v>
      </c>
      <c r="G1214" s="26">
        <v>0</v>
      </c>
      <c r="H1214" s="159" t="s">
        <v>856</v>
      </c>
    </row>
    <row r="1215" spans="1:8" ht="16.5" thickBot="1">
      <c r="A1215" s="12" t="s">
        <v>24</v>
      </c>
      <c r="B1215" s="24">
        <v>0</v>
      </c>
      <c r="C1215" s="26">
        <v>0</v>
      </c>
      <c r="D1215" s="26">
        <v>0</v>
      </c>
      <c r="E1215" s="26">
        <v>0</v>
      </c>
      <c r="F1215" s="26">
        <v>0</v>
      </c>
      <c r="G1215" s="26">
        <v>0</v>
      </c>
      <c r="H1215" s="159" t="s">
        <v>818</v>
      </c>
    </row>
    <row r="1216" spans="1:8" ht="16.5" thickBot="1">
      <c r="A1216" s="12" t="s">
        <v>25</v>
      </c>
      <c r="B1216" s="24">
        <v>0</v>
      </c>
      <c r="C1216" s="24">
        <v>0</v>
      </c>
      <c r="D1216" s="26">
        <v>0</v>
      </c>
      <c r="E1216" s="26">
        <v>0</v>
      </c>
      <c r="F1216" s="26">
        <v>0</v>
      </c>
      <c r="G1216" s="26">
        <v>0</v>
      </c>
      <c r="H1216" s="159" t="s">
        <v>26</v>
      </c>
    </row>
    <row r="1217" spans="1:8" ht="16.5" thickBot="1">
      <c r="A1217" s="12" t="s">
        <v>27</v>
      </c>
      <c r="B1217" s="24">
        <v>0</v>
      </c>
      <c r="C1217" s="24">
        <v>0</v>
      </c>
      <c r="D1217" s="24">
        <v>0.01</v>
      </c>
      <c r="E1217" s="26">
        <v>1.2E-2</v>
      </c>
      <c r="F1217" s="26">
        <v>0</v>
      </c>
      <c r="G1217" s="26">
        <v>0</v>
      </c>
      <c r="H1217" s="159" t="s">
        <v>851</v>
      </c>
    </row>
    <row r="1218" spans="1:8" ht="16.5" thickBot="1">
      <c r="A1218" s="12" t="s">
        <v>28</v>
      </c>
      <c r="B1218" s="24">
        <v>1E-3</v>
      </c>
      <c r="C1218" s="26">
        <v>1E-3</v>
      </c>
      <c r="D1218" s="26">
        <v>0</v>
      </c>
      <c r="E1218" s="26">
        <v>0</v>
      </c>
      <c r="F1218" s="26">
        <v>0</v>
      </c>
      <c r="G1218" s="26">
        <v>0</v>
      </c>
      <c r="H1218" s="159" t="s">
        <v>853</v>
      </c>
    </row>
    <row r="1219" spans="1:8" ht="16.5" thickBot="1">
      <c r="A1219" s="12" t="s">
        <v>29</v>
      </c>
      <c r="B1219" s="24">
        <v>0</v>
      </c>
      <c r="C1219" s="24">
        <v>0</v>
      </c>
      <c r="D1219" s="26">
        <v>0</v>
      </c>
      <c r="E1219" s="26">
        <v>0</v>
      </c>
      <c r="F1219" s="26">
        <v>0</v>
      </c>
      <c r="G1219" s="26">
        <v>0</v>
      </c>
      <c r="H1219" s="159" t="s">
        <v>821</v>
      </c>
    </row>
    <row r="1220" spans="1:8" ht="16.5" thickBot="1">
      <c r="A1220" s="12" t="s">
        <v>30</v>
      </c>
      <c r="B1220" s="24">
        <v>0</v>
      </c>
      <c r="C1220" s="26">
        <v>1E-3</v>
      </c>
      <c r="D1220" s="26">
        <v>0</v>
      </c>
      <c r="E1220" s="26">
        <v>0</v>
      </c>
      <c r="F1220" s="26">
        <v>0</v>
      </c>
      <c r="G1220" s="26">
        <v>0</v>
      </c>
      <c r="H1220" s="159" t="s">
        <v>848</v>
      </c>
    </row>
    <row r="1221" spans="1:8" ht="16.5" thickBot="1">
      <c r="A1221" s="12" t="s">
        <v>31</v>
      </c>
      <c r="B1221" s="24">
        <v>0</v>
      </c>
      <c r="C1221" s="26">
        <v>2E-3</v>
      </c>
      <c r="D1221" s="24">
        <v>1E-3</v>
      </c>
      <c r="E1221" s="26">
        <v>5.0000000000000001E-3</v>
      </c>
      <c r="F1221" s="26">
        <v>1E-3</v>
      </c>
      <c r="G1221" s="26">
        <v>3.0000000000000001E-3</v>
      </c>
      <c r="H1221" s="159" t="s">
        <v>849</v>
      </c>
    </row>
    <row r="1222" spans="1:8" ht="16.5" thickBot="1">
      <c r="A1222" s="12" t="s">
        <v>32</v>
      </c>
      <c r="B1222" s="24">
        <v>0</v>
      </c>
      <c r="C1222" s="24">
        <v>0</v>
      </c>
      <c r="D1222" s="26">
        <v>0</v>
      </c>
      <c r="E1222" s="26">
        <v>0</v>
      </c>
      <c r="F1222" s="26">
        <v>0</v>
      </c>
      <c r="G1222" s="26">
        <v>0</v>
      </c>
      <c r="H1222" s="159" t="s">
        <v>854</v>
      </c>
    </row>
    <row r="1223" spans="1:8" ht="16.5" thickBot="1">
      <c r="A1223" s="12" t="s">
        <v>33</v>
      </c>
      <c r="B1223" s="24">
        <v>0.38800000000000001</v>
      </c>
      <c r="C1223" s="26">
        <v>0.24199999999999999</v>
      </c>
      <c r="D1223" s="24">
        <v>1.093</v>
      </c>
      <c r="E1223" s="26">
        <v>0.68899999999999995</v>
      </c>
      <c r="F1223" s="26">
        <v>1.048</v>
      </c>
      <c r="G1223" s="26">
        <v>0.57299999999999995</v>
      </c>
      <c r="H1223" s="159" t="s">
        <v>852</v>
      </c>
    </row>
    <row r="1224" spans="1:8" ht="16.5" thickBot="1">
      <c r="A1224" s="12" t="s">
        <v>34</v>
      </c>
      <c r="B1224" s="24">
        <v>0</v>
      </c>
      <c r="C1224" s="26">
        <v>0</v>
      </c>
      <c r="D1224" s="26">
        <v>1E-3</v>
      </c>
      <c r="E1224" s="24">
        <v>1E-3</v>
      </c>
      <c r="F1224" s="26">
        <v>1E-3</v>
      </c>
      <c r="G1224" s="26">
        <v>2E-3</v>
      </c>
      <c r="H1224" s="159" t="s">
        <v>850</v>
      </c>
    </row>
    <row r="1225" spans="1:8" ht="16.5" thickBot="1">
      <c r="A1225" s="12" t="s">
        <v>35</v>
      </c>
      <c r="B1225" s="24">
        <v>0</v>
      </c>
      <c r="C1225" s="24">
        <v>0</v>
      </c>
      <c r="D1225" s="26">
        <v>0</v>
      </c>
      <c r="E1225" s="26">
        <v>0</v>
      </c>
      <c r="F1225" s="26">
        <v>0</v>
      </c>
      <c r="G1225" s="26">
        <v>0</v>
      </c>
      <c r="H1225" s="159" t="s">
        <v>36</v>
      </c>
    </row>
    <row r="1226" spans="1:8" ht="16.5" thickBot="1">
      <c r="A1226" s="54" t="s">
        <v>37</v>
      </c>
      <c r="B1226" s="24">
        <v>0</v>
      </c>
      <c r="C1226" s="24">
        <v>0</v>
      </c>
      <c r="D1226" s="26">
        <v>0</v>
      </c>
      <c r="E1226" s="26">
        <v>0</v>
      </c>
      <c r="F1226" s="26">
        <v>0</v>
      </c>
      <c r="G1226" s="26">
        <v>0</v>
      </c>
      <c r="H1226" s="158" t="s">
        <v>38</v>
      </c>
    </row>
    <row r="1227" spans="1:8" ht="16.5" thickBot="1">
      <c r="A1227" s="75" t="s">
        <v>552</v>
      </c>
      <c r="B1227" s="77">
        <f>SUM(B1205:B1226)</f>
        <v>0.47899999999999998</v>
      </c>
      <c r="C1227" s="77">
        <f>SUM(C1205:C1226)</f>
        <v>0.31</v>
      </c>
      <c r="D1227" s="77">
        <f>SUM(D1205:D1226)</f>
        <v>1.1849999999999998</v>
      </c>
      <c r="E1227" s="77">
        <f>SUM(E1205:E1226)</f>
        <v>0.82199999999999995</v>
      </c>
      <c r="F1227" s="77">
        <f t="shared" ref="F1227:G1227" si="134">SUM(F1205:F1226)</f>
        <v>1.085</v>
      </c>
      <c r="G1227" s="77">
        <f t="shared" si="134"/>
        <v>0.64799999999999991</v>
      </c>
      <c r="H1227" s="152" t="s">
        <v>855</v>
      </c>
    </row>
    <row r="1228" spans="1:8" ht="16.5" thickBot="1">
      <c r="A1228" s="75" t="s">
        <v>545</v>
      </c>
      <c r="B1228" s="77">
        <v>1928.9739999999999</v>
      </c>
      <c r="C1228" s="77">
        <v>872.92899999999997</v>
      </c>
      <c r="D1228" s="77">
        <v>1789.075</v>
      </c>
      <c r="E1228" s="77">
        <v>803.90200000000004</v>
      </c>
      <c r="F1228" s="126">
        <v>1750.683</v>
      </c>
      <c r="G1228" s="126">
        <v>800.88</v>
      </c>
      <c r="H1228" s="112" t="s">
        <v>553</v>
      </c>
    </row>
    <row r="1230" spans="1:8">
      <c r="H1230" s="4">
        <v>70992</v>
      </c>
    </row>
    <row r="1231" spans="1:8">
      <c r="A1231" s="119" t="s">
        <v>503</v>
      </c>
      <c r="E1231" s="102"/>
      <c r="G1231" s="102"/>
      <c r="H1231" s="120" t="s">
        <v>504</v>
      </c>
    </row>
    <row r="1232" spans="1:8" ht="15.75" customHeight="1">
      <c r="A1232" s="67" t="s">
        <v>672</v>
      </c>
      <c r="E1232" s="50"/>
      <c r="H1232" s="66" t="s">
        <v>143</v>
      </c>
    </row>
    <row r="1233" spans="1:8" ht="16.5" customHeight="1" thickBot="1">
      <c r="A1233" s="232" t="s">
        <v>43</v>
      </c>
      <c r="B1233" s="232"/>
      <c r="C1233" s="232"/>
      <c r="E1233" s="38"/>
      <c r="G1233" s="38" t="s">
        <v>477</v>
      </c>
      <c r="H1233" s="38" t="s">
        <v>476</v>
      </c>
    </row>
    <row r="1234" spans="1:8" ht="16.5" thickBot="1">
      <c r="A1234" s="61" t="s">
        <v>7</v>
      </c>
      <c r="B1234" s="238">
        <v>2016</v>
      </c>
      <c r="C1234" s="239"/>
      <c r="D1234" s="238">
        <v>2017</v>
      </c>
      <c r="E1234" s="239"/>
      <c r="F1234" s="238">
        <v>2018</v>
      </c>
      <c r="G1234" s="239"/>
      <c r="H1234" s="56" t="s">
        <v>3</v>
      </c>
    </row>
    <row r="1235" spans="1:8">
      <c r="A1235" s="62"/>
      <c r="B1235" s="54" t="s">
        <v>46</v>
      </c>
      <c r="C1235" s="103" t="s">
        <v>47</v>
      </c>
      <c r="D1235" s="103" t="s">
        <v>46</v>
      </c>
      <c r="E1235" s="22" t="s">
        <v>47</v>
      </c>
      <c r="F1235" s="103" t="s">
        <v>46</v>
      </c>
      <c r="G1235" s="22" t="s">
        <v>47</v>
      </c>
      <c r="H1235" s="58"/>
    </row>
    <row r="1236" spans="1:8" ht="16.5" thickBot="1">
      <c r="A1236" s="63"/>
      <c r="B1236" s="23" t="s">
        <v>48</v>
      </c>
      <c r="C1236" s="6" t="s">
        <v>49</v>
      </c>
      <c r="D1236" s="107" t="s">
        <v>48</v>
      </c>
      <c r="E1236" s="2" t="s">
        <v>49</v>
      </c>
      <c r="F1236" s="107" t="s">
        <v>48</v>
      </c>
      <c r="G1236" s="2" t="s">
        <v>49</v>
      </c>
      <c r="H1236" s="60"/>
    </row>
    <row r="1237" spans="1:8" ht="17.25" thickTop="1" thickBot="1">
      <c r="A1237" s="12" t="s">
        <v>13</v>
      </c>
      <c r="B1237" s="24">
        <v>3.3878439999999999</v>
      </c>
      <c r="C1237" s="26">
        <v>4.5902891559999999</v>
      </c>
      <c r="D1237" s="24">
        <v>0</v>
      </c>
      <c r="E1237" s="24">
        <v>0</v>
      </c>
      <c r="F1237" s="26">
        <v>1.585</v>
      </c>
      <c r="G1237" s="26">
        <v>2.8130000000000002</v>
      </c>
      <c r="H1237" s="109" t="s">
        <v>819</v>
      </c>
    </row>
    <row r="1238" spans="1:8" ht="16.5" thickBot="1">
      <c r="A1238" s="12" t="s">
        <v>14</v>
      </c>
      <c r="B1238" s="24">
        <v>0</v>
      </c>
      <c r="C1238" s="24">
        <v>0</v>
      </c>
      <c r="D1238" s="24">
        <v>0</v>
      </c>
      <c r="E1238" s="24">
        <v>0</v>
      </c>
      <c r="F1238" s="26">
        <v>4.5999999999999999E-2</v>
      </c>
      <c r="G1238" s="26">
        <v>0.11899999999999999</v>
      </c>
      <c r="H1238" s="109" t="s">
        <v>840</v>
      </c>
    </row>
    <row r="1239" spans="1:8" ht="16.5" thickBot="1">
      <c r="A1239" s="12" t="s">
        <v>15</v>
      </c>
      <c r="B1239" s="24">
        <v>0</v>
      </c>
      <c r="C1239" s="24">
        <v>0</v>
      </c>
      <c r="D1239" s="24">
        <v>0</v>
      </c>
      <c r="E1239" s="24">
        <v>0</v>
      </c>
      <c r="F1239" s="26">
        <v>0</v>
      </c>
      <c r="G1239" s="26">
        <v>0</v>
      </c>
      <c r="H1239" s="109" t="s">
        <v>841</v>
      </c>
    </row>
    <row r="1240" spans="1:8" ht="16.5" thickBot="1">
      <c r="A1240" s="12" t="s">
        <v>16</v>
      </c>
      <c r="B1240" s="24">
        <v>0</v>
      </c>
      <c r="C1240" s="24">
        <v>0</v>
      </c>
      <c r="D1240" s="24">
        <v>0</v>
      </c>
      <c r="E1240" s="24">
        <v>0</v>
      </c>
      <c r="F1240" s="26">
        <v>2E-3</v>
      </c>
      <c r="G1240" s="26">
        <v>6.0000000000000001E-3</v>
      </c>
      <c r="H1240" s="109" t="s">
        <v>844</v>
      </c>
    </row>
    <row r="1241" spans="1:8" ht="16.5" thickBot="1">
      <c r="A1241" s="12" t="s">
        <v>17</v>
      </c>
      <c r="B1241" s="24">
        <v>0</v>
      </c>
      <c r="C1241" s="26">
        <v>0</v>
      </c>
      <c r="D1241" s="24">
        <v>0</v>
      </c>
      <c r="E1241" s="24">
        <v>0</v>
      </c>
      <c r="F1241" s="26">
        <v>2.5000000000000001E-2</v>
      </c>
      <c r="G1241" s="26">
        <v>6.4000000000000001E-2</v>
      </c>
      <c r="H1241" s="109" t="s">
        <v>845</v>
      </c>
    </row>
    <row r="1242" spans="1:8" ht="16.5" thickBot="1">
      <c r="A1242" s="12" t="s">
        <v>18</v>
      </c>
      <c r="B1242" s="24">
        <v>0</v>
      </c>
      <c r="C1242" s="24">
        <v>0</v>
      </c>
      <c r="D1242" s="24">
        <v>0</v>
      </c>
      <c r="E1242" s="24">
        <v>0</v>
      </c>
      <c r="F1242" s="26">
        <v>0</v>
      </c>
      <c r="G1242" s="26">
        <v>0</v>
      </c>
      <c r="H1242" s="109" t="s">
        <v>820</v>
      </c>
    </row>
    <row r="1243" spans="1:8" ht="16.5" thickBot="1">
      <c r="A1243" s="12" t="s">
        <v>19</v>
      </c>
      <c r="B1243" s="24">
        <v>0</v>
      </c>
      <c r="C1243" s="24">
        <v>0</v>
      </c>
      <c r="D1243" s="24">
        <v>0</v>
      </c>
      <c r="E1243" s="24">
        <v>0</v>
      </c>
      <c r="F1243" s="26">
        <v>0</v>
      </c>
      <c r="G1243" s="26">
        <v>0</v>
      </c>
      <c r="H1243" s="109" t="s">
        <v>20</v>
      </c>
    </row>
    <row r="1244" spans="1:8" ht="16.5" thickBot="1">
      <c r="A1244" s="12" t="s">
        <v>21</v>
      </c>
      <c r="B1244" s="24">
        <v>0</v>
      </c>
      <c r="C1244" s="24">
        <v>0</v>
      </c>
      <c r="D1244" s="24">
        <v>0</v>
      </c>
      <c r="E1244" s="24">
        <v>0</v>
      </c>
      <c r="F1244" s="26">
        <v>8.0000000000000002E-3</v>
      </c>
      <c r="G1244" s="26">
        <v>2.7E-2</v>
      </c>
      <c r="H1244" s="109" t="s">
        <v>846</v>
      </c>
    </row>
    <row r="1245" spans="1:8" ht="16.5" thickBot="1">
      <c r="A1245" s="12" t="s">
        <v>22</v>
      </c>
      <c r="B1245" s="24">
        <v>0</v>
      </c>
      <c r="C1245" s="24">
        <v>0</v>
      </c>
      <c r="D1245" s="24">
        <v>0</v>
      </c>
      <c r="E1245" s="24">
        <v>0</v>
      </c>
      <c r="F1245" s="26">
        <v>2.5000000000000001E-2</v>
      </c>
      <c r="G1245" s="26">
        <v>0.01</v>
      </c>
      <c r="H1245" s="109" t="s">
        <v>847</v>
      </c>
    </row>
    <row r="1246" spans="1:8" ht="16.5" thickBot="1">
      <c r="A1246" s="12" t="s">
        <v>23</v>
      </c>
      <c r="B1246" s="24">
        <v>0</v>
      </c>
      <c r="C1246" s="24">
        <v>0</v>
      </c>
      <c r="D1246" s="24">
        <v>0</v>
      </c>
      <c r="E1246" s="24">
        <v>0</v>
      </c>
      <c r="F1246" s="26">
        <v>0.27900000000000003</v>
      </c>
      <c r="G1246" s="26">
        <v>0.27500000000000002</v>
      </c>
      <c r="H1246" s="109" t="s">
        <v>856</v>
      </c>
    </row>
    <row r="1247" spans="1:8" ht="16.5" thickBot="1">
      <c r="A1247" s="12" t="s">
        <v>24</v>
      </c>
      <c r="B1247" s="24">
        <v>0</v>
      </c>
      <c r="C1247" s="24">
        <v>0</v>
      </c>
      <c r="D1247" s="24">
        <v>0</v>
      </c>
      <c r="E1247" s="24">
        <v>0</v>
      </c>
      <c r="F1247" s="26">
        <v>0</v>
      </c>
      <c r="G1247" s="26">
        <v>0</v>
      </c>
      <c r="H1247" s="109" t="s">
        <v>818</v>
      </c>
    </row>
    <row r="1248" spans="1:8" ht="16.5" thickBot="1">
      <c r="A1248" s="12" t="s">
        <v>25</v>
      </c>
      <c r="B1248" s="24">
        <v>0</v>
      </c>
      <c r="C1248" s="24">
        <v>0</v>
      </c>
      <c r="D1248" s="24">
        <v>0</v>
      </c>
      <c r="E1248" s="24">
        <v>0</v>
      </c>
      <c r="F1248" s="26">
        <v>0</v>
      </c>
      <c r="G1248" s="26">
        <v>0</v>
      </c>
      <c r="H1248" s="109" t="s">
        <v>26</v>
      </c>
    </row>
    <row r="1249" spans="1:8" ht="16.5" thickBot="1">
      <c r="A1249" s="12" t="s">
        <v>27</v>
      </c>
      <c r="B1249" s="24">
        <v>0</v>
      </c>
      <c r="C1249" s="26">
        <v>0</v>
      </c>
      <c r="D1249" s="24">
        <v>0</v>
      </c>
      <c r="E1249" s="24">
        <v>0</v>
      </c>
      <c r="F1249" s="26">
        <v>0</v>
      </c>
      <c r="G1249" s="26">
        <v>0</v>
      </c>
      <c r="H1249" s="109" t="s">
        <v>851</v>
      </c>
    </row>
    <row r="1250" spans="1:8" ht="16.5" thickBot="1">
      <c r="A1250" s="12" t="s">
        <v>28</v>
      </c>
      <c r="B1250" s="24">
        <v>0</v>
      </c>
      <c r="C1250" s="24">
        <v>0</v>
      </c>
      <c r="D1250" s="24">
        <v>0</v>
      </c>
      <c r="E1250" s="24">
        <v>0</v>
      </c>
      <c r="F1250" s="26">
        <v>0</v>
      </c>
      <c r="G1250" s="26">
        <v>0</v>
      </c>
      <c r="H1250" s="109" t="s">
        <v>853</v>
      </c>
    </row>
    <row r="1251" spans="1:8" ht="16.5" thickBot="1">
      <c r="A1251" s="12" t="s">
        <v>29</v>
      </c>
      <c r="B1251" s="24">
        <v>0</v>
      </c>
      <c r="C1251" s="24">
        <v>0</v>
      </c>
      <c r="D1251" s="24">
        <v>0</v>
      </c>
      <c r="E1251" s="24">
        <v>0</v>
      </c>
      <c r="F1251" s="26">
        <v>0</v>
      </c>
      <c r="G1251" s="26">
        <v>0</v>
      </c>
      <c r="H1251" s="109" t="s">
        <v>821</v>
      </c>
    </row>
    <row r="1252" spans="1:8" ht="16.5" thickBot="1">
      <c r="A1252" s="12" t="s">
        <v>30</v>
      </c>
      <c r="B1252" s="24">
        <v>0</v>
      </c>
      <c r="C1252" s="24">
        <v>0</v>
      </c>
      <c r="D1252" s="24">
        <v>0</v>
      </c>
      <c r="E1252" s="24">
        <v>0</v>
      </c>
      <c r="F1252" s="26">
        <v>7.0999999999999994E-2</v>
      </c>
      <c r="G1252" s="26">
        <v>0.29499999999999998</v>
      </c>
      <c r="H1252" s="109" t="s">
        <v>848</v>
      </c>
    </row>
    <row r="1253" spans="1:8" ht="16.5" thickBot="1">
      <c r="A1253" s="12" t="s">
        <v>31</v>
      </c>
      <c r="B1253" s="24">
        <v>0</v>
      </c>
      <c r="C1253" s="26">
        <v>0</v>
      </c>
      <c r="D1253" s="24">
        <v>1.4E-2</v>
      </c>
      <c r="E1253" s="24">
        <v>2.1000000000000001E-2</v>
      </c>
      <c r="F1253" s="26">
        <v>4.2000000000000003E-2</v>
      </c>
      <c r="G1253" s="26">
        <v>7.8E-2</v>
      </c>
      <c r="H1253" s="109" t="s">
        <v>849</v>
      </c>
    </row>
    <row r="1254" spans="1:8" ht="16.5" thickBot="1">
      <c r="A1254" s="12" t="s">
        <v>32</v>
      </c>
      <c r="B1254" s="24">
        <v>0</v>
      </c>
      <c r="C1254" s="24">
        <v>0</v>
      </c>
      <c r="D1254" s="24">
        <v>0</v>
      </c>
      <c r="E1254" s="24">
        <v>0</v>
      </c>
      <c r="F1254" s="26">
        <v>0</v>
      </c>
      <c r="G1254" s="26">
        <v>0</v>
      </c>
      <c r="H1254" s="109" t="s">
        <v>854</v>
      </c>
    </row>
    <row r="1255" spans="1:8" ht="16.5" thickBot="1">
      <c r="A1255" s="12" t="s">
        <v>33</v>
      </c>
      <c r="B1255" s="24">
        <v>53.491999999999997</v>
      </c>
      <c r="C1255" s="24">
        <v>70.057606399999983</v>
      </c>
      <c r="D1255" s="24">
        <v>53.491999999999997</v>
      </c>
      <c r="E1255" s="24">
        <v>70.057606399999983</v>
      </c>
      <c r="F1255" s="164">
        <v>53.491999999999997</v>
      </c>
      <c r="G1255" s="164">
        <v>70.057606399999983</v>
      </c>
      <c r="H1255" s="109" t="s">
        <v>852</v>
      </c>
    </row>
    <row r="1256" spans="1:8" ht="16.5" thickBot="1">
      <c r="A1256" s="12" t="s">
        <v>34</v>
      </c>
      <c r="B1256" s="24">
        <v>0</v>
      </c>
      <c r="C1256" s="24">
        <v>0</v>
      </c>
      <c r="D1256" s="24">
        <v>0</v>
      </c>
      <c r="E1256" s="24">
        <v>0</v>
      </c>
      <c r="F1256" s="26">
        <v>0.60099999999999998</v>
      </c>
      <c r="G1256" s="26">
        <v>1.3069999999999999</v>
      </c>
      <c r="H1256" s="109" t="s">
        <v>850</v>
      </c>
    </row>
    <row r="1257" spans="1:8" ht="16.5" thickBot="1">
      <c r="A1257" s="12" t="s">
        <v>35</v>
      </c>
      <c r="B1257" s="24">
        <v>0</v>
      </c>
      <c r="C1257" s="24">
        <v>0</v>
      </c>
      <c r="D1257" s="24">
        <v>0</v>
      </c>
      <c r="E1257" s="24">
        <v>0</v>
      </c>
      <c r="F1257" s="26">
        <v>0</v>
      </c>
      <c r="G1257" s="26">
        <v>0</v>
      </c>
      <c r="H1257" s="109" t="s">
        <v>36</v>
      </c>
    </row>
    <row r="1258" spans="1:8" ht="16.5" thickBot="1">
      <c r="A1258" s="54" t="s">
        <v>37</v>
      </c>
      <c r="B1258" s="24">
        <v>0</v>
      </c>
      <c r="C1258" s="24">
        <v>0</v>
      </c>
      <c r="D1258" s="24">
        <v>0</v>
      </c>
      <c r="E1258" s="24">
        <v>0</v>
      </c>
      <c r="F1258" s="26">
        <v>2.6840000000000002</v>
      </c>
      <c r="G1258" s="26">
        <v>4.9939999999999998</v>
      </c>
      <c r="H1258" s="108" t="s">
        <v>38</v>
      </c>
    </row>
    <row r="1259" spans="1:8" ht="16.5" thickBot="1">
      <c r="A1259" s="75" t="s">
        <v>552</v>
      </c>
      <c r="B1259" s="77">
        <f>SUM(B1237:B1258)</f>
        <v>56.879843999999999</v>
      </c>
      <c r="C1259" s="77">
        <f>SUM(C1237:C1258)</f>
        <v>74.64789555599998</v>
      </c>
      <c r="D1259" s="77">
        <f>SUM(D1237:D1258)</f>
        <v>53.506</v>
      </c>
      <c r="E1259" s="77">
        <f>SUM(E1237:E1258)</f>
        <v>70.078606399999984</v>
      </c>
      <c r="F1259" s="77">
        <f t="shared" ref="F1259:G1259" si="135">SUM(F1237:F1258)</f>
        <v>58.859999999999992</v>
      </c>
      <c r="G1259" s="77">
        <f t="shared" si="135"/>
        <v>80.045606399999983</v>
      </c>
      <c r="H1259" s="116" t="s">
        <v>855</v>
      </c>
    </row>
    <row r="1262" spans="1:8">
      <c r="A1262" s="119" t="s">
        <v>505</v>
      </c>
      <c r="G1262" s="4">
        <v>1207</v>
      </c>
      <c r="H1262" s="120" t="s">
        <v>506</v>
      </c>
    </row>
    <row r="1263" spans="1:8">
      <c r="A1263" s="97" t="s">
        <v>673</v>
      </c>
      <c r="H1263" s="102" t="s">
        <v>146</v>
      </c>
    </row>
    <row r="1264" spans="1:8" ht="16.5" customHeight="1" thickBot="1">
      <c r="A1264" s="68" t="s">
        <v>43</v>
      </c>
      <c r="B1264" s="65"/>
      <c r="C1264" s="65"/>
      <c r="D1264" s="65"/>
      <c r="E1264" s="38"/>
      <c r="F1264" s="65"/>
      <c r="G1264" s="38" t="s">
        <v>477</v>
      </c>
      <c r="H1264" s="38" t="s">
        <v>476</v>
      </c>
    </row>
    <row r="1265" spans="1:12" ht="16.5" thickBot="1">
      <c r="A1265" s="55" t="s">
        <v>7</v>
      </c>
      <c r="B1265" s="238">
        <v>2016</v>
      </c>
      <c r="C1265" s="239"/>
      <c r="D1265" s="238">
        <v>2017</v>
      </c>
      <c r="E1265" s="239"/>
      <c r="F1265" s="238">
        <v>2018</v>
      </c>
      <c r="G1265" s="239"/>
      <c r="H1265" s="56" t="s">
        <v>3</v>
      </c>
    </row>
    <row r="1266" spans="1:12">
      <c r="A1266" s="57"/>
      <c r="B1266" s="54" t="s">
        <v>46</v>
      </c>
      <c r="C1266" s="103" t="s">
        <v>47</v>
      </c>
      <c r="D1266" s="103" t="s">
        <v>46</v>
      </c>
      <c r="E1266" s="22" t="s">
        <v>47</v>
      </c>
      <c r="F1266" s="212" t="s">
        <v>46</v>
      </c>
      <c r="G1266" s="22" t="s">
        <v>47</v>
      </c>
      <c r="H1266" s="58"/>
    </row>
    <row r="1267" spans="1:12" ht="16.5" thickBot="1">
      <c r="A1267" s="59"/>
      <c r="B1267" s="23" t="s">
        <v>48</v>
      </c>
      <c r="C1267" s="6" t="s">
        <v>49</v>
      </c>
      <c r="D1267" s="107" t="s">
        <v>48</v>
      </c>
      <c r="E1267" s="2" t="s">
        <v>49</v>
      </c>
      <c r="F1267" s="213" t="s">
        <v>48</v>
      </c>
      <c r="G1267" s="2" t="s">
        <v>49</v>
      </c>
      <c r="H1267" s="60"/>
    </row>
    <row r="1268" spans="1:12" ht="17.25" thickTop="1" thickBot="1">
      <c r="A1268" s="12" t="s">
        <v>13</v>
      </c>
      <c r="B1268" s="24">
        <v>8.7138000000000007E-2</v>
      </c>
      <c r="C1268" s="26">
        <v>0.4129972919999999</v>
      </c>
      <c r="D1268" s="24">
        <v>0.28300000000000003</v>
      </c>
      <c r="E1268" s="26">
        <v>0.68199999999999994</v>
      </c>
      <c r="F1268" s="26">
        <v>0.74299999999999999</v>
      </c>
      <c r="G1268" s="26">
        <v>1.347</v>
      </c>
      <c r="H1268" s="215" t="s">
        <v>819</v>
      </c>
      <c r="K1268" s="43"/>
      <c r="L1268" s="43"/>
    </row>
    <row r="1269" spans="1:12" ht="16.5" thickBot="1">
      <c r="A1269" s="12" t="s">
        <v>14</v>
      </c>
      <c r="B1269" s="24">
        <v>2.5219999999999998</v>
      </c>
      <c r="C1269" s="26">
        <v>1.772</v>
      </c>
      <c r="D1269" s="24">
        <v>0.64300000000000024</v>
      </c>
      <c r="E1269" s="26">
        <v>0.57099999999999973</v>
      </c>
      <c r="F1269" s="26">
        <v>10.733000000000001</v>
      </c>
      <c r="G1269" s="26">
        <v>14.567</v>
      </c>
      <c r="H1269" s="215" t="s">
        <v>840</v>
      </c>
      <c r="K1269" s="43"/>
      <c r="L1269" s="43"/>
    </row>
    <row r="1270" spans="1:12" ht="16.5" thickBot="1">
      <c r="A1270" s="12" t="s">
        <v>15</v>
      </c>
      <c r="B1270" s="24">
        <v>3.9E-2</v>
      </c>
      <c r="C1270" s="26">
        <v>0.48199999999999998</v>
      </c>
      <c r="D1270" s="24">
        <v>1.4E-2</v>
      </c>
      <c r="E1270" s="26">
        <v>0.11799999999999999</v>
      </c>
      <c r="F1270" s="26">
        <v>3.0000000000000001E-3</v>
      </c>
      <c r="G1270" s="26">
        <v>2.1999999999999999E-2</v>
      </c>
      <c r="H1270" s="215" t="s">
        <v>841</v>
      </c>
      <c r="K1270" s="43"/>
      <c r="L1270" s="43"/>
    </row>
    <row r="1271" spans="1:12" ht="16.5" thickBot="1">
      <c r="A1271" s="12" t="s">
        <v>16</v>
      </c>
      <c r="B1271" s="24">
        <v>5.7699999999999993E-4</v>
      </c>
      <c r="C1271" s="26">
        <v>2.8831500000000001E-3</v>
      </c>
      <c r="D1271" s="24">
        <v>3.0000000000001137E-3</v>
      </c>
      <c r="E1271" s="26">
        <v>1.2999999999999901E-2</v>
      </c>
      <c r="F1271" s="26">
        <v>0.73499999999999999</v>
      </c>
      <c r="G1271" s="26">
        <v>1.5980000000000001</v>
      </c>
      <c r="H1271" s="215" t="s">
        <v>844</v>
      </c>
      <c r="K1271" s="43"/>
      <c r="L1271" s="43"/>
    </row>
    <row r="1272" spans="1:12" ht="16.5" thickBot="1">
      <c r="A1272" s="12" t="s">
        <v>17</v>
      </c>
      <c r="B1272" s="24">
        <v>6.3E-5</v>
      </c>
      <c r="C1272" s="26">
        <v>1.125971E-4</v>
      </c>
      <c r="D1272" s="24">
        <v>0</v>
      </c>
      <c r="E1272" s="26">
        <v>0</v>
      </c>
      <c r="F1272" s="26">
        <v>0</v>
      </c>
      <c r="G1272" s="26">
        <v>0</v>
      </c>
      <c r="H1272" s="215" t="s">
        <v>845</v>
      </c>
      <c r="K1272" s="43"/>
      <c r="L1272" s="43"/>
    </row>
    <row r="1273" spans="1:12" ht="16.5" thickBot="1">
      <c r="A1273" s="12" t="s">
        <v>18</v>
      </c>
      <c r="B1273" s="24">
        <v>0</v>
      </c>
      <c r="C1273" s="26">
        <v>0</v>
      </c>
      <c r="D1273" s="24">
        <v>0</v>
      </c>
      <c r="E1273" s="26">
        <v>0</v>
      </c>
      <c r="F1273" s="26">
        <v>0</v>
      </c>
      <c r="G1273" s="26">
        <v>0</v>
      </c>
      <c r="H1273" s="215" t="s">
        <v>820</v>
      </c>
      <c r="K1273" s="43"/>
      <c r="L1273" s="43"/>
    </row>
    <row r="1274" spans="1:12" ht="16.5" thickBot="1">
      <c r="A1274" s="12" t="s">
        <v>19</v>
      </c>
      <c r="B1274" s="24">
        <v>2.887</v>
      </c>
      <c r="C1274" s="26">
        <v>3.39</v>
      </c>
      <c r="D1274" s="24">
        <v>1.2549999999999999</v>
      </c>
      <c r="E1274" s="26">
        <v>1.196</v>
      </c>
      <c r="F1274" s="26">
        <v>1.33</v>
      </c>
      <c r="G1274" s="26">
        <v>1.054</v>
      </c>
      <c r="H1274" s="215" t="s">
        <v>20</v>
      </c>
      <c r="K1274" s="43"/>
      <c r="L1274" s="43"/>
    </row>
    <row r="1275" spans="1:12" ht="16.5" thickBot="1">
      <c r="A1275" s="12" t="s">
        <v>21</v>
      </c>
      <c r="B1275" s="24">
        <v>0.61499999999999999</v>
      </c>
      <c r="C1275" s="26">
        <v>6.4000000000000001E-2</v>
      </c>
      <c r="D1275" s="24">
        <v>0.16800000000000004</v>
      </c>
      <c r="E1275" s="26">
        <v>1.6000000000000014E-2</v>
      </c>
      <c r="F1275" s="26">
        <v>0.121</v>
      </c>
      <c r="G1275" s="26">
        <v>0.30399999999999999</v>
      </c>
      <c r="H1275" s="215" t="s">
        <v>846</v>
      </c>
      <c r="K1275" s="43"/>
      <c r="L1275" s="43"/>
    </row>
    <row r="1276" spans="1:12" ht="16.5" thickBot="1">
      <c r="A1276" s="12" t="s">
        <v>22</v>
      </c>
      <c r="B1276" s="24">
        <v>24.995000000000001</v>
      </c>
      <c r="C1276" s="26">
        <v>26.35</v>
      </c>
      <c r="D1276" s="24">
        <f>C1276/B1276*E1276</f>
        <v>3.7951590318065054E-2</v>
      </c>
      <c r="E1276" s="26">
        <v>3.6000000000001364E-2</v>
      </c>
      <c r="F1276" s="26">
        <f>(D1276/E1276*G1276)/10</f>
        <v>7.1754228445689154</v>
      </c>
      <c r="G1276" s="26">
        <v>68.064400000000006</v>
      </c>
      <c r="H1276" s="215" t="s">
        <v>847</v>
      </c>
      <c r="K1276" s="43"/>
      <c r="L1276" s="43"/>
    </row>
    <row r="1277" spans="1:12" ht="16.5" thickBot="1">
      <c r="A1277" s="12" t="s">
        <v>23</v>
      </c>
      <c r="B1277" s="24">
        <v>5.2291016166281752</v>
      </c>
      <c r="C1277" s="26">
        <v>13.196</v>
      </c>
      <c r="D1277" s="24">
        <v>6.375</v>
      </c>
      <c r="E1277" s="26">
        <v>14.288</v>
      </c>
      <c r="F1277" s="26">
        <v>2.629</v>
      </c>
      <c r="G1277" s="26">
        <v>6.33</v>
      </c>
      <c r="H1277" s="215" t="s">
        <v>856</v>
      </c>
      <c r="K1277" s="43"/>
      <c r="L1277" s="43"/>
    </row>
    <row r="1278" spans="1:12" ht="16.5" thickBot="1">
      <c r="A1278" s="12" t="s">
        <v>24</v>
      </c>
      <c r="B1278" s="24">
        <v>1.9E-2</v>
      </c>
      <c r="C1278" s="26">
        <v>8.0000000000000002E-3</v>
      </c>
      <c r="D1278" s="24">
        <v>0.10299999999999976</v>
      </c>
      <c r="E1278" s="26">
        <v>8.2000000000000739E-2</v>
      </c>
      <c r="F1278" s="26">
        <v>13.914</v>
      </c>
      <c r="G1278" s="26">
        <v>20.010000000000002</v>
      </c>
      <c r="H1278" s="215" t="s">
        <v>818</v>
      </c>
      <c r="K1278" s="43"/>
      <c r="L1278" s="43"/>
    </row>
    <row r="1279" spans="1:12" ht="16.5" thickBot="1">
      <c r="A1279" s="12" t="s">
        <v>25</v>
      </c>
      <c r="B1279" s="24">
        <v>0</v>
      </c>
      <c r="C1279" s="26">
        <v>0</v>
      </c>
      <c r="D1279" s="24">
        <v>0</v>
      </c>
      <c r="E1279" s="26">
        <v>0</v>
      </c>
      <c r="F1279" s="26">
        <v>4.5999999999999999E-2</v>
      </c>
      <c r="G1279" s="26">
        <v>0.127</v>
      </c>
      <c r="H1279" s="215" t="s">
        <v>26</v>
      </c>
      <c r="K1279" s="43"/>
      <c r="L1279" s="43"/>
    </row>
    <row r="1280" spans="1:12" ht="16.5" thickBot="1">
      <c r="A1280" s="12" t="s">
        <v>27</v>
      </c>
      <c r="B1280" s="24">
        <v>2.9999999999999997E-4</v>
      </c>
      <c r="C1280" s="26">
        <v>2.0020000000000001E-4</v>
      </c>
      <c r="D1280" s="24">
        <v>3.4480999999999998E-2</v>
      </c>
      <c r="E1280" s="26">
        <v>2.9130400000000001E-2</v>
      </c>
      <c r="F1280" s="26">
        <f>D1280/E1280*G1280</f>
        <v>1.0132279680333947</v>
      </c>
      <c r="G1280" s="26">
        <v>0.85599999999999998</v>
      </c>
      <c r="H1280" s="215" t="s">
        <v>851</v>
      </c>
      <c r="K1280" s="43"/>
      <c r="L1280" s="43"/>
    </row>
    <row r="1281" spans="1:12" ht="16.5" thickBot="1">
      <c r="A1281" s="12" t="s">
        <v>28</v>
      </c>
      <c r="B1281" s="24">
        <v>0.99082027649769588</v>
      </c>
      <c r="C1281" s="26">
        <v>1.4239999999999999</v>
      </c>
      <c r="D1281" s="24">
        <v>0.20899999999999999</v>
      </c>
      <c r="E1281" s="26">
        <v>0.24399999999999999</v>
      </c>
      <c r="F1281" s="26">
        <f>D1281/E1281*G1281</f>
        <v>1.134938524590164</v>
      </c>
      <c r="G1281" s="26">
        <v>1.325</v>
      </c>
      <c r="H1281" s="215" t="s">
        <v>853</v>
      </c>
      <c r="K1281" s="43"/>
      <c r="L1281" s="43"/>
    </row>
    <row r="1282" spans="1:12" ht="16.5" thickBot="1">
      <c r="A1282" s="12" t="s">
        <v>29</v>
      </c>
      <c r="B1282" s="24">
        <v>0</v>
      </c>
      <c r="C1282" s="26">
        <v>0</v>
      </c>
      <c r="D1282" s="24">
        <v>0</v>
      </c>
      <c r="E1282" s="26">
        <v>0</v>
      </c>
      <c r="F1282" s="26">
        <v>0</v>
      </c>
      <c r="G1282" s="26">
        <v>0</v>
      </c>
      <c r="H1282" s="215" t="s">
        <v>821</v>
      </c>
      <c r="K1282" s="43"/>
      <c r="L1282" s="43"/>
    </row>
    <row r="1283" spans="1:12" ht="16.5" thickBot="1">
      <c r="A1283" s="12" t="s">
        <v>30</v>
      </c>
      <c r="B1283" s="24">
        <v>0.51800000000000002</v>
      </c>
      <c r="C1283" s="26">
        <v>0.69399999999999995</v>
      </c>
      <c r="D1283" s="24">
        <v>3.6999999999999936E-2</v>
      </c>
      <c r="E1283" s="26">
        <v>3.4000000000000058E-2</v>
      </c>
      <c r="F1283" s="26">
        <v>0.13500000000000001</v>
      </c>
      <c r="G1283" s="26">
        <v>0.23100000000000001</v>
      </c>
      <c r="H1283" s="215" t="s">
        <v>848</v>
      </c>
      <c r="K1283" s="43"/>
      <c r="L1283" s="43"/>
    </row>
    <row r="1284" spans="1:12" ht="16.5" thickBot="1">
      <c r="A1284" s="12" t="s">
        <v>31</v>
      </c>
      <c r="B1284" s="24">
        <v>0.158</v>
      </c>
      <c r="C1284" s="26">
        <v>0.185</v>
      </c>
      <c r="D1284" s="24">
        <v>0.26900000000000002</v>
      </c>
      <c r="E1284" s="26">
        <v>0.35600000000000004</v>
      </c>
      <c r="F1284" s="26">
        <v>0.29099999999999998</v>
      </c>
      <c r="G1284" s="26">
        <v>0.47099999999999997</v>
      </c>
      <c r="H1284" s="215" t="s">
        <v>849</v>
      </c>
      <c r="K1284" s="43"/>
      <c r="L1284" s="43"/>
    </row>
    <row r="1285" spans="1:12" ht="16.5" thickBot="1">
      <c r="A1285" s="12" t="s">
        <v>32</v>
      </c>
      <c r="B1285" s="24">
        <v>1E-3</v>
      </c>
      <c r="C1285" s="26">
        <v>1E-3</v>
      </c>
      <c r="D1285" s="24">
        <v>0</v>
      </c>
      <c r="E1285" s="26">
        <v>0</v>
      </c>
      <c r="F1285" s="26">
        <v>0</v>
      </c>
      <c r="G1285" s="26">
        <v>0</v>
      </c>
      <c r="H1285" s="215" t="s">
        <v>854</v>
      </c>
      <c r="K1285" s="43"/>
      <c r="L1285" s="43"/>
    </row>
    <row r="1286" spans="1:12" ht="16.5" thickBot="1">
      <c r="A1286" s="12" t="s">
        <v>33</v>
      </c>
      <c r="B1286" s="24">
        <v>46.792000000000002</v>
      </c>
      <c r="C1286" s="26">
        <v>113.26780512305373</v>
      </c>
      <c r="D1286" s="24">
        <v>15.802</v>
      </c>
      <c r="E1286" s="26">
        <v>26.335217207929144</v>
      </c>
      <c r="F1286" s="26">
        <v>21.079000000000001</v>
      </c>
      <c r="G1286" s="26">
        <v>22.186</v>
      </c>
      <c r="H1286" s="215" t="s">
        <v>852</v>
      </c>
      <c r="K1286" s="43"/>
      <c r="L1286" s="43"/>
    </row>
    <row r="1287" spans="1:12" ht="16.5" thickBot="1">
      <c r="A1287" s="12" t="s">
        <v>34</v>
      </c>
      <c r="B1287" s="24">
        <v>7.0000000000000001E-3</v>
      </c>
      <c r="C1287" s="26">
        <v>0.46899999999999997</v>
      </c>
      <c r="D1287" s="24">
        <v>1.3999999999999992E-2</v>
      </c>
      <c r="E1287" s="26">
        <v>0.72300000000000009</v>
      </c>
      <c r="F1287" s="26">
        <v>3.3000000000000002E-2</v>
      </c>
      <c r="G1287" s="26">
        <v>0.47699999999999998</v>
      </c>
      <c r="H1287" s="215" t="s">
        <v>850</v>
      </c>
      <c r="K1287" s="43"/>
      <c r="L1287" s="43"/>
    </row>
    <row r="1288" spans="1:12" ht="16.5" thickBot="1">
      <c r="A1288" s="12" t="s">
        <v>35</v>
      </c>
      <c r="B1288" s="24">
        <v>0</v>
      </c>
      <c r="C1288" s="26">
        <v>0</v>
      </c>
      <c r="D1288" s="24">
        <v>0</v>
      </c>
      <c r="E1288" s="26">
        <v>0</v>
      </c>
      <c r="F1288" s="26">
        <v>0</v>
      </c>
      <c r="G1288" s="26">
        <v>0</v>
      </c>
      <c r="H1288" s="215" t="s">
        <v>36</v>
      </c>
      <c r="K1288" s="43"/>
      <c r="L1288" s="43"/>
    </row>
    <row r="1289" spans="1:12" ht="16.5" thickBot="1">
      <c r="A1289" s="54" t="s">
        <v>37</v>
      </c>
      <c r="B1289" s="27">
        <v>0</v>
      </c>
      <c r="C1289" s="28">
        <v>1E-3</v>
      </c>
      <c r="D1289" s="27">
        <v>2.0000000000000018E-3</v>
      </c>
      <c r="E1289" s="28">
        <v>0</v>
      </c>
      <c r="F1289" s="26">
        <v>0.61</v>
      </c>
      <c r="G1289" s="26">
        <v>1.2549999999999999</v>
      </c>
      <c r="H1289" s="214" t="s">
        <v>38</v>
      </c>
      <c r="K1289" s="43"/>
      <c r="L1289" s="43"/>
    </row>
    <row r="1290" spans="1:12" ht="16.5" thickBot="1">
      <c r="A1290" s="75" t="s">
        <v>552</v>
      </c>
      <c r="B1290" s="77">
        <f>SUM(B1268:B1289)</f>
        <v>84.860999893125879</v>
      </c>
      <c r="C1290" s="77">
        <f>SUM(C1268:C1289)</f>
        <v>161.71999836215375</v>
      </c>
      <c r="D1290" s="77">
        <f>SUM(D1268:D1289)</f>
        <v>25.249432590318065</v>
      </c>
      <c r="E1290" s="77">
        <f>SUM(E1268:E1289)</f>
        <v>44.723347607929142</v>
      </c>
      <c r="F1290" s="77">
        <f t="shared" ref="F1290:G1290" si="136">SUM(F1268:F1289)</f>
        <v>61.725589337192474</v>
      </c>
      <c r="G1290" s="77">
        <f t="shared" si="136"/>
        <v>140.2244</v>
      </c>
      <c r="H1290" s="105" t="s">
        <v>855</v>
      </c>
      <c r="K1290" s="43"/>
      <c r="L1290" s="43"/>
    </row>
    <row r="1291" spans="1:12" ht="16.5" thickBot="1">
      <c r="A1291" s="75" t="s">
        <v>545</v>
      </c>
      <c r="B1291" s="77">
        <f>C1290/B1290*C1291</f>
        <v>21144.175649680441</v>
      </c>
      <c r="C1291" s="77">
        <v>11095.201000000001</v>
      </c>
      <c r="D1291" s="77">
        <f>E1290/D1290*E1291</f>
        <v>23257.249659754438</v>
      </c>
      <c r="E1291" s="77">
        <v>13130.330999999991</v>
      </c>
      <c r="F1291" s="126">
        <f>AVERAGE(B1291,D1291)</f>
        <v>22200.712654717441</v>
      </c>
      <c r="G1291" s="126">
        <f>AVERAGE(C1291,E1291)</f>
        <v>12112.765999999996</v>
      </c>
      <c r="H1291" s="112" t="s">
        <v>553</v>
      </c>
      <c r="K1291" s="43"/>
      <c r="L1291" s="43"/>
    </row>
    <row r="1292" spans="1:12">
      <c r="A1292" s="86"/>
      <c r="B1292" s="87"/>
      <c r="C1292" s="87"/>
      <c r="D1292" s="87"/>
      <c r="E1292" s="87"/>
      <c r="F1292" s="87"/>
      <c r="G1292" s="87"/>
      <c r="H1292" s="87"/>
      <c r="K1292" s="43"/>
      <c r="L1292" s="43"/>
    </row>
    <row r="1293" spans="1:12">
      <c r="A1293" s="119" t="s">
        <v>507</v>
      </c>
      <c r="G1293" s="4">
        <v>13</v>
      </c>
      <c r="H1293" s="120" t="s">
        <v>508</v>
      </c>
      <c r="I1293" s="43"/>
      <c r="J1293" s="43"/>
    </row>
    <row r="1294" spans="1:12" ht="18" customHeight="1">
      <c r="A1294" s="67" t="s">
        <v>674</v>
      </c>
      <c r="D1294" s="3"/>
      <c r="E1294" s="3"/>
      <c r="G1294" s="3"/>
      <c r="H1294" s="67" t="s">
        <v>149</v>
      </c>
    </row>
    <row r="1295" spans="1:12" ht="16.5" customHeight="1" thickBot="1">
      <c r="A1295" s="68" t="s">
        <v>43</v>
      </c>
      <c r="B1295" s="65"/>
      <c r="C1295" s="65"/>
      <c r="D1295" s="65"/>
      <c r="E1295" s="38"/>
      <c r="F1295" s="65"/>
      <c r="G1295" s="38" t="s">
        <v>477</v>
      </c>
      <c r="H1295" s="38" t="s">
        <v>476</v>
      </c>
    </row>
    <row r="1296" spans="1:12" ht="16.5" thickBot="1">
      <c r="A1296" s="61" t="s">
        <v>7</v>
      </c>
      <c r="B1296" s="238">
        <v>2016</v>
      </c>
      <c r="C1296" s="239"/>
      <c r="D1296" s="238">
        <v>2017</v>
      </c>
      <c r="E1296" s="239"/>
      <c r="F1296" s="238">
        <v>2018</v>
      </c>
      <c r="G1296" s="239"/>
      <c r="H1296" s="56" t="s">
        <v>3</v>
      </c>
    </row>
    <row r="1297" spans="1:8">
      <c r="A1297" s="62"/>
      <c r="B1297" s="54" t="s">
        <v>46</v>
      </c>
      <c r="C1297" s="103" t="s">
        <v>47</v>
      </c>
      <c r="D1297" s="103" t="s">
        <v>46</v>
      </c>
      <c r="E1297" s="22" t="s">
        <v>47</v>
      </c>
      <c r="F1297" s="103" t="s">
        <v>46</v>
      </c>
      <c r="G1297" s="22" t="s">
        <v>47</v>
      </c>
      <c r="H1297" s="58"/>
    </row>
    <row r="1298" spans="1:8" ht="16.5" thickBot="1">
      <c r="A1298" s="63"/>
      <c r="B1298" s="23" t="s">
        <v>48</v>
      </c>
      <c r="C1298" s="6" t="s">
        <v>49</v>
      </c>
      <c r="D1298" s="107" t="s">
        <v>48</v>
      </c>
      <c r="E1298" s="2" t="s">
        <v>49</v>
      </c>
      <c r="F1298" s="107" t="s">
        <v>48</v>
      </c>
      <c r="G1298" s="2" t="s">
        <v>49</v>
      </c>
      <c r="H1298" s="60"/>
    </row>
    <row r="1299" spans="1:8" ht="17.25" thickTop="1" thickBot="1">
      <c r="A1299" s="12" t="s">
        <v>13</v>
      </c>
      <c r="B1299" s="24">
        <v>4.8000000000000001E-2</v>
      </c>
      <c r="C1299" s="26">
        <v>1.6E-2</v>
      </c>
      <c r="D1299" s="24">
        <f>B1299/C1299*E1299</f>
        <v>0.66300000000000003</v>
      </c>
      <c r="E1299" s="24">
        <v>0.221</v>
      </c>
      <c r="F1299" s="26">
        <f>D1299/E1299*G1299</f>
        <v>4.4999999999999998E-2</v>
      </c>
      <c r="G1299" s="26">
        <v>1.4999999999999999E-2</v>
      </c>
      <c r="H1299" s="109" t="s">
        <v>819</v>
      </c>
    </row>
    <row r="1300" spans="1:8" ht="16.5" thickBot="1">
      <c r="A1300" s="12" t="s">
        <v>14</v>
      </c>
      <c r="B1300" s="24">
        <v>3.7469999999999999</v>
      </c>
      <c r="C1300" s="26">
        <v>9.6989999999999998</v>
      </c>
      <c r="D1300" s="24">
        <f t="shared" ref="D1300:D1321" si="137">B1300/C1300*E1300</f>
        <v>19.399484998453449</v>
      </c>
      <c r="E1300" s="24">
        <v>50.215000000000003</v>
      </c>
      <c r="F1300" s="26">
        <f t="shared" ref="F1300:F1321" si="138">D1300/E1300*G1300</f>
        <v>28.932526755335605</v>
      </c>
      <c r="G1300" s="26">
        <v>74.891000000000005</v>
      </c>
      <c r="H1300" s="109" t="s">
        <v>840</v>
      </c>
    </row>
    <row r="1301" spans="1:8" ht="16.5" thickBot="1">
      <c r="A1301" s="12" t="s">
        <v>15</v>
      </c>
      <c r="B1301" s="24">
        <v>2.1999999999999999E-2</v>
      </c>
      <c r="C1301" s="26">
        <v>5.3999999999999999E-2</v>
      </c>
      <c r="D1301" s="24">
        <f t="shared" si="137"/>
        <v>2.0370370370370369E-3</v>
      </c>
      <c r="E1301" s="24">
        <v>5.0000000000000001E-3</v>
      </c>
      <c r="F1301" s="26">
        <f t="shared" si="138"/>
        <v>2.6481481481481481E-2</v>
      </c>
      <c r="G1301" s="26">
        <v>6.5000000000000002E-2</v>
      </c>
      <c r="H1301" s="109" t="s">
        <v>841</v>
      </c>
    </row>
    <row r="1302" spans="1:8" ht="16.5" thickBot="1">
      <c r="A1302" s="12" t="s">
        <v>16</v>
      </c>
      <c r="B1302" s="24">
        <v>0.22600000000000001</v>
      </c>
      <c r="C1302" s="26">
        <v>2.194</v>
      </c>
      <c r="D1302" s="24">
        <f t="shared" si="137"/>
        <v>0.26164083865086601</v>
      </c>
      <c r="E1302" s="24">
        <v>2.54</v>
      </c>
      <c r="F1302" s="26">
        <f t="shared" si="138"/>
        <v>0.16543117593436646</v>
      </c>
      <c r="G1302" s="26">
        <v>1.6060000000000001</v>
      </c>
      <c r="H1302" s="109" t="s">
        <v>844</v>
      </c>
    </row>
    <row r="1303" spans="1:8" ht="16.5" thickBot="1">
      <c r="A1303" s="12" t="s">
        <v>17</v>
      </c>
      <c r="B1303" s="24">
        <v>2E-3</v>
      </c>
      <c r="C1303" s="26">
        <v>4.0000000000000001E-3</v>
      </c>
      <c r="D1303" s="24">
        <f t="shared" si="137"/>
        <v>3.0000000000000001E-3</v>
      </c>
      <c r="E1303" s="24">
        <v>6.0000000000000001E-3</v>
      </c>
      <c r="F1303" s="26">
        <f t="shared" si="138"/>
        <v>4.9000000000000002E-2</v>
      </c>
      <c r="G1303" s="26">
        <v>9.8000000000000004E-2</v>
      </c>
      <c r="H1303" s="109" t="s">
        <v>845</v>
      </c>
    </row>
    <row r="1304" spans="1:8" ht="16.5" thickBot="1">
      <c r="A1304" s="12" t="s">
        <v>18</v>
      </c>
      <c r="B1304" s="24">
        <v>0</v>
      </c>
      <c r="C1304" s="26">
        <v>0</v>
      </c>
      <c r="D1304" s="24">
        <v>0</v>
      </c>
      <c r="E1304" s="24">
        <v>0</v>
      </c>
      <c r="F1304" s="26">
        <v>0</v>
      </c>
      <c r="G1304" s="26">
        <v>0</v>
      </c>
      <c r="H1304" s="109" t="s">
        <v>820</v>
      </c>
    </row>
    <row r="1305" spans="1:8" ht="16.5" thickBot="1">
      <c r="A1305" s="12" t="s">
        <v>19</v>
      </c>
      <c r="B1305" s="24">
        <v>0.16002058319039453</v>
      </c>
      <c r="C1305" s="26">
        <v>0.33200000000000002</v>
      </c>
      <c r="D1305" s="24">
        <f t="shared" si="137"/>
        <v>3.6631217838765009E-2</v>
      </c>
      <c r="E1305" s="24">
        <v>7.5999999999999998E-2</v>
      </c>
      <c r="F1305" s="26">
        <f t="shared" si="138"/>
        <v>7.8082332761578055E-2</v>
      </c>
      <c r="G1305" s="26">
        <v>0.16200000000000001</v>
      </c>
      <c r="H1305" s="109" t="s">
        <v>20</v>
      </c>
    </row>
    <row r="1306" spans="1:8" ht="16.5" thickBot="1">
      <c r="A1306" s="12" t="s">
        <v>21</v>
      </c>
      <c r="B1306" s="24">
        <v>0.83799999999999997</v>
      </c>
      <c r="C1306" s="26">
        <v>4.5739999999999998</v>
      </c>
      <c r="D1306" s="24">
        <f t="shared" si="137"/>
        <v>0.9307039790118059</v>
      </c>
      <c r="E1306" s="24">
        <v>5.08</v>
      </c>
      <c r="F1306" s="26">
        <f t="shared" si="138"/>
        <v>0.77937297770004366</v>
      </c>
      <c r="G1306" s="26">
        <v>4.2539999999999996</v>
      </c>
      <c r="H1306" s="109" t="s">
        <v>846</v>
      </c>
    </row>
    <row r="1307" spans="1:8" ht="16.5" thickBot="1">
      <c r="A1307" s="12" t="s">
        <v>22</v>
      </c>
      <c r="B1307" s="24">
        <v>75.138999999999996</v>
      </c>
      <c r="C1307" s="26">
        <v>130.917</v>
      </c>
      <c r="D1307" s="24">
        <f t="shared" si="137"/>
        <v>65.825040071190145</v>
      </c>
      <c r="E1307" s="24">
        <v>114.68900000000002</v>
      </c>
      <c r="F1307" s="26">
        <f t="shared" si="138"/>
        <v>66.030511950319649</v>
      </c>
      <c r="G1307" s="26">
        <v>115.047</v>
      </c>
      <c r="H1307" s="109" t="s">
        <v>847</v>
      </c>
    </row>
    <row r="1308" spans="1:8" ht="16.5" thickBot="1">
      <c r="A1308" s="12" t="s">
        <v>23</v>
      </c>
      <c r="B1308" s="24">
        <v>5.5E-2</v>
      </c>
      <c r="C1308" s="26">
        <v>5.7000000000000002E-2</v>
      </c>
      <c r="D1308" s="24">
        <f t="shared" si="137"/>
        <v>0.16692982456140348</v>
      </c>
      <c r="E1308" s="24">
        <v>0.17299999999999999</v>
      </c>
      <c r="F1308" s="26">
        <f t="shared" si="138"/>
        <v>0.32035087719298244</v>
      </c>
      <c r="G1308" s="26">
        <v>0.33200000000000002</v>
      </c>
      <c r="H1308" s="109" t="s">
        <v>856</v>
      </c>
    </row>
    <row r="1309" spans="1:8" ht="16.5" thickBot="1">
      <c r="A1309" s="12" t="s">
        <v>24</v>
      </c>
      <c r="B1309" s="24">
        <v>3.5633893129770993</v>
      </c>
      <c r="C1309" s="26">
        <v>17.381</v>
      </c>
      <c r="D1309" s="24">
        <f t="shared" si="137"/>
        <v>5.5684492911668482</v>
      </c>
      <c r="E1309" s="24">
        <v>27.161000000000001</v>
      </c>
      <c r="F1309" s="26">
        <f t="shared" si="138"/>
        <v>7.6124623773173381</v>
      </c>
      <c r="G1309" s="26">
        <v>37.131</v>
      </c>
      <c r="H1309" s="109" t="s">
        <v>818</v>
      </c>
    </row>
    <row r="1310" spans="1:8" ht="16.5" thickBot="1">
      <c r="A1310" s="12" t="s">
        <v>25</v>
      </c>
      <c r="B1310" s="24">
        <v>0.39800000000000002</v>
      </c>
      <c r="C1310" s="26">
        <v>4.2389999999999999</v>
      </c>
      <c r="D1310" s="24">
        <f t="shared" si="137"/>
        <v>0.16318093890068414</v>
      </c>
      <c r="E1310" s="24">
        <v>1.738</v>
      </c>
      <c r="F1310" s="26">
        <f t="shared" si="138"/>
        <v>0.2143510261854211</v>
      </c>
      <c r="G1310" s="26">
        <v>2.2829999999999999</v>
      </c>
      <c r="H1310" s="109" t="s">
        <v>26</v>
      </c>
    </row>
    <row r="1311" spans="1:8" ht="16.5" thickBot="1">
      <c r="A1311" s="12" t="s">
        <v>27</v>
      </c>
      <c r="B1311" s="24">
        <v>5.8000000000000003E-2</v>
      </c>
      <c r="C1311" s="26">
        <v>0.22900000000000001</v>
      </c>
      <c r="D1311" s="24">
        <f t="shared" si="137"/>
        <v>0.50882969432314407</v>
      </c>
      <c r="E1311" s="24">
        <v>2.0089999999999999</v>
      </c>
      <c r="F1311" s="26">
        <f t="shared" si="138"/>
        <v>0.8945676855895196</v>
      </c>
      <c r="G1311" s="26">
        <v>3.532</v>
      </c>
      <c r="H1311" s="109" t="s">
        <v>851</v>
      </c>
    </row>
    <row r="1312" spans="1:8" ht="16.5" thickBot="1">
      <c r="A1312" s="12" t="s">
        <v>28</v>
      </c>
      <c r="B1312" s="24">
        <v>0</v>
      </c>
      <c r="C1312" s="26">
        <v>0</v>
      </c>
      <c r="D1312" s="24">
        <v>0</v>
      </c>
      <c r="E1312" s="24">
        <v>0</v>
      </c>
      <c r="F1312" s="26">
        <v>0</v>
      </c>
      <c r="G1312" s="26">
        <v>0</v>
      </c>
      <c r="H1312" s="109" t="s">
        <v>853</v>
      </c>
    </row>
    <row r="1313" spans="1:8" ht="16.5" thickBot="1">
      <c r="A1313" s="12" t="s">
        <v>29</v>
      </c>
      <c r="B1313" s="24">
        <v>0</v>
      </c>
      <c r="C1313" s="26">
        <v>0</v>
      </c>
      <c r="D1313" s="24">
        <v>0</v>
      </c>
      <c r="E1313" s="24">
        <v>0</v>
      </c>
      <c r="F1313" s="26">
        <v>0</v>
      </c>
      <c r="G1313" s="26">
        <v>5.8000000000000003E-2</v>
      </c>
      <c r="H1313" s="109" t="s">
        <v>821</v>
      </c>
    </row>
    <row r="1314" spans="1:8" ht="16.5" thickBot="1">
      <c r="A1314" s="12" t="s">
        <v>30</v>
      </c>
      <c r="B1314" s="24">
        <v>5.8999999999999997E-2</v>
      </c>
      <c r="C1314" s="26">
        <v>0.20100000000000001</v>
      </c>
      <c r="D1314" s="24">
        <f t="shared" si="137"/>
        <v>0.14060199004975121</v>
      </c>
      <c r="E1314" s="24">
        <v>0.47899999999999998</v>
      </c>
      <c r="F1314" s="26">
        <f t="shared" si="138"/>
        <v>0.30908955223880591</v>
      </c>
      <c r="G1314" s="26">
        <v>1.0529999999999999</v>
      </c>
      <c r="H1314" s="109" t="s">
        <v>848</v>
      </c>
    </row>
    <row r="1315" spans="1:8" ht="16.5" thickBot="1">
      <c r="A1315" s="12" t="s">
        <v>31</v>
      </c>
      <c r="B1315" s="24">
        <v>0.02</v>
      </c>
      <c r="C1315" s="26">
        <v>0.252</v>
      </c>
      <c r="D1315" s="24">
        <f t="shared" si="137"/>
        <v>3.8492063492063487E-2</v>
      </c>
      <c r="E1315" s="24">
        <v>0.48499999999999993</v>
      </c>
      <c r="F1315" s="26">
        <f t="shared" si="138"/>
        <v>5.6984126984126977E-2</v>
      </c>
      <c r="G1315" s="26">
        <v>0.71799999999999997</v>
      </c>
      <c r="H1315" s="109" t="s">
        <v>849</v>
      </c>
    </row>
    <row r="1316" spans="1:8" ht="16.5" thickBot="1">
      <c r="A1316" s="12" t="s">
        <v>32</v>
      </c>
      <c r="B1316" s="24">
        <v>0</v>
      </c>
      <c r="C1316" s="26">
        <v>0</v>
      </c>
      <c r="D1316" s="24">
        <v>0</v>
      </c>
      <c r="E1316" s="24">
        <v>0</v>
      </c>
      <c r="F1316" s="26">
        <v>0</v>
      </c>
      <c r="G1316" s="26">
        <v>0</v>
      </c>
      <c r="H1316" s="109" t="s">
        <v>854</v>
      </c>
    </row>
    <row r="1317" spans="1:8" ht="16.5" thickBot="1">
      <c r="A1317" s="12" t="s">
        <v>33</v>
      </c>
      <c r="B1317" s="24">
        <v>2.2291226765799257</v>
      </c>
      <c r="C1317" s="26">
        <v>79.637</v>
      </c>
      <c r="D1317" s="24">
        <f t="shared" si="137"/>
        <v>0.58408909040010693</v>
      </c>
      <c r="E1317" s="24">
        <v>20.867000000000001</v>
      </c>
      <c r="F1317" s="26">
        <f t="shared" si="138"/>
        <v>0.47061340283207925</v>
      </c>
      <c r="G1317" s="26">
        <v>16.812999999999999</v>
      </c>
      <c r="H1317" s="109" t="s">
        <v>852</v>
      </c>
    </row>
    <row r="1318" spans="1:8" ht="16.5" thickBot="1">
      <c r="A1318" s="12" t="s">
        <v>34</v>
      </c>
      <c r="B1318" s="24">
        <v>2.7309999999999999</v>
      </c>
      <c r="C1318" s="26">
        <v>52.911000000000001</v>
      </c>
      <c r="D1318" s="24">
        <f t="shared" si="137"/>
        <v>2.8483724556330441</v>
      </c>
      <c r="E1318" s="24">
        <v>55.185000000000002</v>
      </c>
      <c r="F1318" s="26">
        <f t="shared" si="138"/>
        <v>3.2977324374893686</v>
      </c>
      <c r="G1318" s="26">
        <v>63.890999999999998</v>
      </c>
      <c r="H1318" s="109" t="s">
        <v>850</v>
      </c>
    </row>
    <row r="1319" spans="1:8" ht="16.5" thickBot="1">
      <c r="A1319" s="12" t="s">
        <v>35</v>
      </c>
      <c r="B1319" s="24">
        <v>7.9000000000000001E-2</v>
      </c>
      <c r="C1319" s="26">
        <v>8.1000000000000003E-2</v>
      </c>
      <c r="D1319" s="24">
        <f t="shared" si="137"/>
        <v>0.15995061728395063</v>
      </c>
      <c r="E1319" s="24">
        <v>0.16400000000000001</v>
      </c>
      <c r="F1319" s="26">
        <f t="shared" si="138"/>
        <v>8.680246913580246E-2</v>
      </c>
      <c r="G1319" s="26">
        <v>8.8999999999999996E-2</v>
      </c>
      <c r="H1319" s="109" t="s">
        <v>36</v>
      </c>
    </row>
    <row r="1320" spans="1:8" ht="16.5" thickBot="1">
      <c r="A1320" s="54" t="s">
        <v>37</v>
      </c>
      <c r="B1320" s="27">
        <v>1E-3</v>
      </c>
      <c r="C1320" s="28">
        <v>0.01</v>
      </c>
      <c r="D1320" s="24">
        <f t="shared" si="137"/>
        <v>2.0000000000000001E-4</v>
      </c>
      <c r="E1320" s="24">
        <v>2E-3</v>
      </c>
      <c r="F1320" s="26">
        <f t="shared" si="138"/>
        <v>1.0800000000000001E-2</v>
      </c>
      <c r="G1320" s="26">
        <v>0.108</v>
      </c>
      <c r="H1320" s="108" t="s">
        <v>38</v>
      </c>
    </row>
    <row r="1321" spans="1:8" ht="16.5" thickBot="1">
      <c r="A1321" s="75" t="s">
        <v>552</v>
      </c>
      <c r="B1321" s="77">
        <f>SUM(B1299:B1320)</f>
        <v>89.375532572747403</v>
      </c>
      <c r="C1321" s="77">
        <f>SUM(C1299:C1320)</f>
        <v>302.78800000000001</v>
      </c>
      <c r="D1321" s="132">
        <f t="shared" si="137"/>
        <v>82.972295231437286</v>
      </c>
      <c r="E1321" s="132">
        <v>281.09500000000003</v>
      </c>
      <c r="F1321" s="126">
        <f t="shared" si="138"/>
        <v>95.089535636089565</v>
      </c>
      <c r="G1321" s="126">
        <v>322.14600000000002</v>
      </c>
      <c r="H1321" s="105" t="s">
        <v>855</v>
      </c>
    </row>
    <row r="1322" spans="1:8" ht="16.5" thickBot="1">
      <c r="A1322" s="75" t="s">
        <v>545</v>
      </c>
      <c r="B1322" s="77"/>
      <c r="C1322" s="77"/>
      <c r="D1322" s="217"/>
      <c r="E1322" s="218">
        <v>7232.0179999999991</v>
      </c>
      <c r="F1322" s="165"/>
      <c r="G1322" s="126">
        <v>8124.7150000000001</v>
      </c>
      <c r="H1322" s="112" t="s">
        <v>553</v>
      </c>
    </row>
    <row r="1323" spans="1:8">
      <c r="A1323" s="86"/>
      <c r="B1323" s="87"/>
      <c r="C1323" s="87"/>
      <c r="D1323" s="87"/>
      <c r="E1323" s="87"/>
      <c r="F1323" s="87"/>
      <c r="G1323" s="87"/>
      <c r="H1323" s="115"/>
    </row>
    <row r="1324" spans="1:8">
      <c r="A1324" s="122" t="s">
        <v>509</v>
      </c>
      <c r="B1324" s="65"/>
      <c r="C1324" s="65"/>
      <c r="D1324" s="65"/>
      <c r="E1324" s="34"/>
      <c r="F1324" s="65"/>
      <c r="G1324" s="34">
        <v>15</v>
      </c>
      <c r="H1324" s="34" t="s">
        <v>510</v>
      </c>
    </row>
    <row r="1325" spans="1:8" ht="15.75" customHeight="1">
      <c r="A1325" s="67" t="s">
        <v>675</v>
      </c>
      <c r="B1325" s="65"/>
      <c r="C1325" s="65"/>
      <c r="D1325" s="65"/>
      <c r="E1325" s="34"/>
      <c r="F1325" s="65"/>
      <c r="G1325" s="34"/>
      <c r="H1325" s="34" t="s">
        <v>478</v>
      </c>
    </row>
    <row r="1326" spans="1:8" ht="16.5" customHeight="1" thickBot="1">
      <c r="A1326" s="68" t="s">
        <v>43</v>
      </c>
      <c r="B1326" s="65"/>
      <c r="C1326" s="65"/>
      <c r="D1326" s="65"/>
      <c r="E1326" s="38"/>
      <c r="F1326" s="65"/>
      <c r="G1326" s="38" t="s">
        <v>477</v>
      </c>
      <c r="H1326" s="38" t="s">
        <v>476</v>
      </c>
    </row>
    <row r="1327" spans="1:8" ht="16.5" thickBot="1">
      <c r="A1327" s="61" t="s">
        <v>7</v>
      </c>
      <c r="B1327" s="238">
        <v>2016</v>
      </c>
      <c r="C1327" s="239"/>
      <c r="D1327" s="238">
        <v>2017</v>
      </c>
      <c r="E1327" s="239"/>
      <c r="F1327" s="238">
        <v>2018</v>
      </c>
      <c r="G1327" s="239"/>
      <c r="H1327" s="56" t="s">
        <v>3</v>
      </c>
    </row>
    <row r="1328" spans="1:8">
      <c r="A1328" s="62"/>
      <c r="B1328" s="54" t="s">
        <v>46</v>
      </c>
      <c r="C1328" s="103" t="s">
        <v>47</v>
      </c>
      <c r="D1328" s="103" t="s">
        <v>46</v>
      </c>
      <c r="E1328" s="22" t="s">
        <v>47</v>
      </c>
      <c r="F1328" s="103" t="s">
        <v>46</v>
      </c>
      <c r="G1328" s="22" t="s">
        <v>47</v>
      </c>
      <c r="H1328" s="58"/>
    </row>
    <row r="1329" spans="1:8" ht="16.5" thickBot="1">
      <c r="A1329" s="63"/>
      <c r="B1329" s="23" t="s">
        <v>48</v>
      </c>
      <c r="C1329" s="6" t="s">
        <v>49</v>
      </c>
      <c r="D1329" s="107" t="s">
        <v>48</v>
      </c>
      <c r="E1329" s="2" t="s">
        <v>49</v>
      </c>
      <c r="F1329" s="107" t="s">
        <v>48</v>
      </c>
      <c r="G1329" s="2" t="s">
        <v>49</v>
      </c>
      <c r="H1329" s="60"/>
    </row>
    <row r="1330" spans="1:8" ht="17.25" thickTop="1" thickBot="1">
      <c r="A1330" s="12" t="s">
        <v>13</v>
      </c>
      <c r="B1330" s="24">
        <v>4.1329390000000004</v>
      </c>
      <c r="C1330" s="26">
        <v>10.985283107999999</v>
      </c>
      <c r="D1330" s="24">
        <v>3.9159999999999999</v>
      </c>
      <c r="E1330" s="26">
        <v>5.9139999999999997</v>
      </c>
      <c r="F1330" s="26">
        <f>D1330/E1330*G1330</f>
        <v>3.1578295569834292</v>
      </c>
      <c r="G1330" s="26">
        <v>4.7690000000000001</v>
      </c>
      <c r="H1330" s="109" t="s">
        <v>819</v>
      </c>
    </row>
    <row r="1331" spans="1:8" ht="16.5" thickBot="1">
      <c r="A1331" s="12" t="s">
        <v>14</v>
      </c>
      <c r="B1331" s="24">
        <v>249.57</v>
      </c>
      <c r="C1331" s="26">
        <v>293.54500000000002</v>
      </c>
      <c r="D1331" s="24">
        <v>263.42700000000002</v>
      </c>
      <c r="E1331" s="26">
        <v>274.51900000000001</v>
      </c>
      <c r="F1331" s="26">
        <f t="shared" ref="F1331:F1353" si="139">D1331/E1331*G1331</f>
        <v>360.27122460376148</v>
      </c>
      <c r="G1331" s="26">
        <v>375.44099999999997</v>
      </c>
      <c r="H1331" s="109" t="s">
        <v>840</v>
      </c>
    </row>
    <row r="1332" spans="1:8" ht="16.5" thickBot="1">
      <c r="A1332" s="12" t="s">
        <v>15</v>
      </c>
      <c r="B1332" s="24">
        <v>2.7839999999999998</v>
      </c>
      <c r="C1332" s="26">
        <v>0.91100000000000003</v>
      </c>
      <c r="D1332" s="24">
        <v>2.4940000000000002</v>
      </c>
      <c r="E1332" s="26">
        <v>0.89</v>
      </c>
      <c r="F1332" s="26">
        <f t="shared" si="139"/>
        <v>3.460775280898877</v>
      </c>
      <c r="G1332" s="26">
        <v>1.2350000000000001</v>
      </c>
      <c r="H1332" s="109" t="s">
        <v>841</v>
      </c>
    </row>
    <row r="1333" spans="1:8" ht="16.5" thickBot="1">
      <c r="A1333" s="12" t="s">
        <v>16</v>
      </c>
      <c r="B1333" s="24">
        <v>195.78439500000005</v>
      </c>
      <c r="C1333" s="26">
        <v>476.86769779999992</v>
      </c>
      <c r="D1333" s="24">
        <v>183.55</v>
      </c>
      <c r="E1333" s="26">
        <v>526.38</v>
      </c>
      <c r="F1333" s="26">
        <f t="shared" si="139"/>
        <v>316.95763260382233</v>
      </c>
      <c r="G1333" s="26">
        <v>908.96299999999997</v>
      </c>
      <c r="H1333" s="109" t="s">
        <v>844</v>
      </c>
    </row>
    <row r="1334" spans="1:8" ht="16.5" thickBot="1">
      <c r="A1334" s="12" t="s">
        <v>17</v>
      </c>
      <c r="B1334" s="24">
        <v>11.507876</v>
      </c>
      <c r="C1334" s="26">
        <v>11.376576222300001</v>
      </c>
      <c r="D1334" s="24">
        <v>11.339758999999999</v>
      </c>
      <c r="E1334" s="26">
        <v>12.740118919570001</v>
      </c>
      <c r="F1334" s="26">
        <f t="shared" si="139"/>
        <v>14.212839994284094</v>
      </c>
      <c r="G1334" s="26">
        <v>15.968</v>
      </c>
      <c r="H1334" s="109" t="s">
        <v>845</v>
      </c>
    </row>
    <row r="1335" spans="1:8" ht="16.5" thickBot="1">
      <c r="A1335" s="12" t="s">
        <v>18</v>
      </c>
      <c r="B1335" s="24">
        <v>0</v>
      </c>
      <c r="C1335" s="26">
        <v>0</v>
      </c>
      <c r="D1335" s="24">
        <v>0</v>
      </c>
      <c r="E1335" s="26">
        <v>0</v>
      </c>
      <c r="F1335" s="26">
        <v>0</v>
      </c>
      <c r="G1335" s="26">
        <v>2E-3</v>
      </c>
      <c r="H1335" s="109" t="s">
        <v>820</v>
      </c>
    </row>
    <row r="1336" spans="1:8" ht="16.5" thickBot="1">
      <c r="A1336" s="12" t="s">
        <v>19</v>
      </c>
      <c r="B1336" s="24">
        <v>2.5999999999999999E-2</v>
      </c>
      <c r="C1336" s="26">
        <v>1.4E-2</v>
      </c>
      <c r="D1336" s="24">
        <v>0</v>
      </c>
      <c r="E1336" s="26">
        <v>0</v>
      </c>
      <c r="F1336" s="26">
        <v>0</v>
      </c>
      <c r="G1336" s="26">
        <v>7.0000000000000001E-3</v>
      </c>
      <c r="H1336" s="109" t="s">
        <v>20</v>
      </c>
    </row>
    <row r="1337" spans="1:8" ht="16.5" thickBot="1">
      <c r="A1337" s="12" t="s">
        <v>21</v>
      </c>
      <c r="B1337" s="24">
        <v>201.14699999999999</v>
      </c>
      <c r="C1337" s="26">
        <v>224.06500000000003</v>
      </c>
      <c r="D1337" s="24">
        <v>211.68563375749125</v>
      </c>
      <c r="E1337" s="26">
        <v>207.63900000000001</v>
      </c>
      <c r="F1337" s="26">
        <f t="shared" si="139"/>
        <v>220.80700000000002</v>
      </c>
      <c r="G1337" s="26">
        <v>216.58600000000001</v>
      </c>
      <c r="H1337" s="109" t="s">
        <v>846</v>
      </c>
    </row>
    <row r="1338" spans="1:8" ht="16.5" thickBot="1">
      <c r="A1338" s="12" t="s">
        <v>22</v>
      </c>
      <c r="B1338" s="24">
        <v>3.3616700000000002</v>
      </c>
      <c r="C1338" s="26">
        <v>6.8359826200000002</v>
      </c>
      <c r="D1338" s="24">
        <v>36.515000000000001</v>
      </c>
      <c r="E1338" s="26">
        <v>41.878</v>
      </c>
      <c r="F1338" s="26">
        <f t="shared" si="139"/>
        <v>9.9313684989732085</v>
      </c>
      <c r="G1338" s="26">
        <v>11.39</v>
      </c>
      <c r="H1338" s="109" t="s">
        <v>847</v>
      </c>
    </row>
    <row r="1339" spans="1:8" ht="16.5" thickBot="1">
      <c r="A1339" s="12" t="s">
        <v>23</v>
      </c>
      <c r="B1339" s="24">
        <v>39.100999999999999</v>
      </c>
      <c r="C1339" s="26">
        <v>94.188999999999993</v>
      </c>
      <c r="D1339" s="24">
        <v>30.405000000000001</v>
      </c>
      <c r="E1339" s="26">
        <v>93.262</v>
      </c>
      <c r="F1339" s="26">
        <f t="shared" si="139"/>
        <v>44.461876166069779</v>
      </c>
      <c r="G1339" s="26">
        <v>136.37899999999999</v>
      </c>
      <c r="H1339" s="109" t="s">
        <v>856</v>
      </c>
    </row>
    <row r="1340" spans="1:8" ht="16.5" thickBot="1">
      <c r="A1340" s="12" t="s">
        <v>24</v>
      </c>
      <c r="B1340" s="24">
        <v>0.28099999999999997</v>
      </c>
      <c r="C1340" s="26">
        <v>0.76800000000000002</v>
      </c>
      <c r="D1340" s="24">
        <v>0.41399999999999998</v>
      </c>
      <c r="E1340" s="26">
        <v>0.72799999999999998</v>
      </c>
      <c r="F1340" s="26">
        <f t="shared" si="139"/>
        <v>0.85529670329670326</v>
      </c>
      <c r="G1340" s="26">
        <v>1.504</v>
      </c>
      <c r="H1340" s="109" t="s">
        <v>818</v>
      </c>
    </row>
    <row r="1341" spans="1:8" ht="16.5" thickBot="1">
      <c r="A1341" s="12" t="s">
        <v>25</v>
      </c>
      <c r="B1341" s="24">
        <v>0.88100000000000001</v>
      </c>
      <c r="C1341" s="26">
        <v>9.0999999999999998E-2</v>
      </c>
      <c r="D1341" s="24">
        <v>0.91900000000000004</v>
      </c>
      <c r="E1341" s="26">
        <v>0.10199999999999999</v>
      </c>
      <c r="F1341" s="26">
        <f t="shared" si="139"/>
        <v>27.434852941176477</v>
      </c>
      <c r="G1341" s="26">
        <v>3.0449999999999999</v>
      </c>
      <c r="H1341" s="109" t="s">
        <v>26</v>
      </c>
    </row>
    <row r="1342" spans="1:8" ht="16.5" thickBot="1">
      <c r="A1342" s="12" t="s">
        <v>27</v>
      </c>
      <c r="B1342" s="24">
        <v>126.150907</v>
      </c>
      <c r="C1342" s="26">
        <v>171.02210580000002</v>
      </c>
      <c r="D1342" s="24">
        <v>136.96056300000001</v>
      </c>
      <c r="E1342" s="26">
        <v>184.62309060000001</v>
      </c>
      <c r="F1342" s="26">
        <f t="shared" si="139"/>
        <v>135.35070569899233</v>
      </c>
      <c r="G1342" s="26">
        <v>182.453</v>
      </c>
      <c r="H1342" s="109" t="s">
        <v>851</v>
      </c>
    </row>
    <row r="1343" spans="1:8" ht="16.5" thickBot="1">
      <c r="A1343" s="12" t="s">
        <v>28</v>
      </c>
      <c r="B1343" s="24">
        <v>13.278549269552524</v>
      </c>
      <c r="C1343" s="26">
        <v>47.978000000000002</v>
      </c>
      <c r="D1343" s="24">
        <v>4.2030000000000003</v>
      </c>
      <c r="E1343" s="26">
        <v>15.454000000000001</v>
      </c>
      <c r="F1343" s="26">
        <f t="shared" si="139"/>
        <v>13.579655299598809</v>
      </c>
      <c r="G1343" s="26">
        <v>49.930999999999997</v>
      </c>
      <c r="H1343" s="109" t="s">
        <v>853</v>
      </c>
    </row>
    <row r="1344" spans="1:8" ht="16.5" thickBot="1">
      <c r="A1344" s="12" t="s">
        <v>29</v>
      </c>
      <c r="B1344" s="24">
        <v>2.964</v>
      </c>
      <c r="C1344" s="26">
        <v>1.56</v>
      </c>
      <c r="D1344" s="24">
        <v>0.85199999999999998</v>
      </c>
      <c r="E1344" s="26">
        <v>0.69199999999999995</v>
      </c>
      <c r="F1344" s="26">
        <f t="shared" si="139"/>
        <v>4.2082890173410412</v>
      </c>
      <c r="G1344" s="26">
        <v>3.4180000000000001</v>
      </c>
      <c r="H1344" s="109" t="s">
        <v>821</v>
      </c>
    </row>
    <row r="1345" spans="1:8" ht="16.5" thickBot="1">
      <c r="A1345" s="12" t="s">
        <v>30</v>
      </c>
      <c r="B1345" s="24">
        <v>11.104999999999999</v>
      </c>
      <c r="C1345" s="26">
        <v>8.73</v>
      </c>
      <c r="D1345" s="24">
        <v>9.1739999999999995</v>
      </c>
      <c r="E1345" s="26">
        <v>11.095000000000001</v>
      </c>
      <c r="F1345" s="26">
        <f t="shared" si="139"/>
        <v>6.2923965750337985</v>
      </c>
      <c r="G1345" s="26">
        <v>7.61</v>
      </c>
      <c r="H1345" s="109" t="s">
        <v>848</v>
      </c>
    </row>
    <row r="1346" spans="1:8" ht="16.5" thickBot="1">
      <c r="A1346" s="12" t="s">
        <v>31</v>
      </c>
      <c r="B1346" s="24">
        <v>13.555</v>
      </c>
      <c r="C1346" s="26">
        <v>35.133000000000003</v>
      </c>
      <c r="D1346" s="24">
        <v>15.797000000000001</v>
      </c>
      <c r="E1346" s="26">
        <v>44.179000000000002</v>
      </c>
      <c r="F1346" s="26">
        <f t="shared" si="139"/>
        <v>19.584361053894384</v>
      </c>
      <c r="G1346" s="26">
        <v>54.771000000000001</v>
      </c>
      <c r="H1346" s="109" t="s">
        <v>849</v>
      </c>
    </row>
    <row r="1347" spans="1:8" ht="16.5" thickBot="1">
      <c r="A1347" s="12" t="s">
        <v>32</v>
      </c>
      <c r="B1347" s="24">
        <v>0.184</v>
      </c>
      <c r="C1347" s="26">
        <v>9.4E-2</v>
      </c>
      <c r="D1347" s="24">
        <v>0.14099999999999999</v>
      </c>
      <c r="E1347" s="26">
        <v>7.5999999999999998E-2</v>
      </c>
      <c r="F1347" s="26">
        <f t="shared" si="139"/>
        <v>0.24118421052631578</v>
      </c>
      <c r="G1347" s="26">
        <v>0.13</v>
      </c>
      <c r="H1347" s="109" t="s">
        <v>854</v>
      </c>
    </row>
    <row r="1348" spans="1:8" ht="16.5" thickBot="1">
      <c r="A1348" s="12" t="s">
        <v>33</v>
      </c>
      <c r="B1348" s="24">
        <v>138.429</v>
      </c>
      <c r="C1348" s="26">
        <v>157.13209442491208</v>
      </c>
      <c r="D1348" s="24">
        <v>135.98400000000001</v>
      </c>
      <c r="E1348" s="26">
        <v>158.74736398144245</v>
      </c>
      <c r="F1348" s="26">
        <v>86.683000000000007</v>
      </c>
      <c r="G1348" s="26">
        <v>121.018</v>
      </c>
      <c r="H1348" s="109" t="s">
        <v>852</v>
      </c>
    </row>
    <row r="1349" spans="1:8" ht="16.5" thickBot="1">
      <c r="A1349" s="12" t="s">
        <v>34</v>
      </c>
      <c r="B1349" s="24">
        <v>110.64599999999999</v>
      </c>
      <c r="C1349" s="26">
        <v>237.14</v>
      </c>
      <c r="D1349" s="24">
        <v>105.99</v>
      </c>
      <c r="E1349" s="26">
        <v>217.32900000000001</v>
      </c>
      <c r="F1349" s="26">
        <f t="shared" si="139"/>
        <v>114.48660091382189</v>
      </c>
      <c r="G1349" s="26">
        <v>234.751</v>
      </c>
      <c r="H1349" s="109" t="s">
        <v>850</v>
      </c>
    </row>
    <row r="1350" spans="1:8" ht="16.5" thickBot="1">
      <c r="A1350" s="12" t="s">
        <v>35</v>
      </c>
      <c r="B1350" s="24">
        <v>20.302</v>
      </c>
      <c r="C1350" s="26">
        <v>25.399000000000001</v>
      </c>
      <c r="D1350" s="24">
        <v>34.640999999999998</v>
      </c>
      <c r="E1350" s="26">
        <v>34.658000000000001</v>
      </c>
      <c r="F1350" s="26">
        <f t="shared" si="139"/>
        <v>45.480680448958388</v>
      </c>
      <c r="G1350" s="26">
        <v>45.503</v>
      </c>
      <c r="H1350" s="109" t="s">
        <v>36</v>
      </c>
    </row>
    <row r="1351" spans="1:8" ht="16.5" thickBot="1">
      <c r="A1351" s="54" t="s">
        <v>37</v>
      </c>
      <c r="B1351" s="27">
        <v>1.7949999999999999</v>
      </c>
      <c r="C1351" s="28">
        <v>3.2389999999999999</v>
      </c>
      <c r="D1351" s="27">
        <v>6.4669999999999996</v>
      </c>
      <c r="E1351" s="28">
        <v>8.9220000000000006</v>
      </c>
      <c r="F1351" s="26">
        <f t="shared" si="139"/>
        <v>4.8071221699170588</v>
      </c>
      <c r="G1351" s="26">
        <v>6.6319999999999997</v>
      </c>
      <c r="H1351" s="108" t="s">
        <v>38</v>
      </c>
    </row>
    <row r="1352" spans="1:8" ht="16.5" thickBot="1">
      <c r="A1352" s="75" t="s">
        <v>552</v>
      </c>
      <c r="B1352" s="77">
        <f>SUM(B1330:B1351)</f>
        <v>1146.9863362695523</v>
      </c>
      <c r="C1352" s="77">
        <f>SUM(C1330:C1351)</f>
        <v>1807.0757399752119</v>
      </c>
      <c r="D1352" s="77">
        <f>SUM(D1330:D1351)</f>
        <v>1194.8749557574913</v>
      </c>
      <c r="E1352" s="77">
        <f>SUM(E1330:E1351)</f>
        <v>1839.8275735010125</v>
      </c>
      <c r="F1352" s="77">
        <f t="shared" ref="F1352:G1352" si="140">SUM(F1330:F1351)</f>
        <v>1432.2646917373499</v>
      </c>
      <c r="G1352" s="77">
        <f t="shared" si="140"/>
        <v>2381.5060000000003</v>
      </c>
      <c r="H1352" s="105" t="s">
        <v>855</v>
      </c>
    </row>
    <row r="1353" spans="1:8" ht="16.5" thickBot="1">
      <c r="A1353" s="75" t="s">
        <v>545</v>
      </c>
      <c r="B1353" s="77">
        <v>104061.08937926605</v>
      </c>
      <c r="C1353" s="77">
        <v>87121.430999999997</v>
      </c>
      <c r="D1353" s="77">
        <v>118627.68619234634</v>
      </c>
      <c r="E1353" s="77">
        <v>99316.793999999994</v>
      </c>
      <c r="F1353" s="126">
        <f t="shared" si="139"/>
        <v>112261.32447657871</v>
      </c>
      <c r="G1353" s="126">
        <v>93986.785000000003</v>
      </c>
      <c r="H1353" s="112" t="s">
        <v>553</v>
      </c>
    </row>
    <row r="1359" spans="1:8">
      <c r="A1359" s="119" t="s">
        <v>511</v>
      </c>
      <c r="G1359" s="4">
        <v>1507</v>
      </c>
      <c r="H1359" s="120" t="s">
        <v>637</v>
      </c>
    </row>
    <row r="1360" spans="1:8">
      <c r="A1360" s="97" t="s">
        <v>676</v>
      </c>
      <c r="H1360" s="102" t="s">
        <v>154</v>
      </c>
    </row>
    <row r="1361" spans="1:8" ht="16.5" customHeight="1" thickBot="1">
      <c r="A1361" s="68" t="s">
        <v>43</v>
      </c>
      <c r="E1361" s="38"/>
      <c r="G1361" s="38" t="s">
        <v>477</v>
      </c>
      <c r="H1361" s="38" t="s">
        <v>476</v>
      </c>
    </row>
    <row r="1362" spans="1:8" ht="16.5" thickBot="1">
      <c r="A1362" s="61" t="s">
        <v>7</v>
      </c>
      <c r="B1362" s="238">
        <v>2016</v>
      </c>
      <c r="C1362" s="239"/>
      <c r="D1362" s="238">
        <v>2017</v>
      </c>
      <c r="E1362" s="239"/>
      <c r="F1362" s="238">
        <v>2018</v>
      </c>
      <c r="G1362" s="239"/>
      <c r="H1362" s="56" t="s">
        <v>3</v>
      </c>
    </row>
    <row r="1363" spans="1:8">
      <c r="A1363" s="62"/>
      <c r="B1363" s="54" t="s">
        <v>46</v>
      </c>
      <c r="C1363" s="103" t="s">
        <v>47</v>
      </c>
      <c r="D1363" s="103" t="s">
        <v>46</v>
      </c>
      <c r="E1363" s="22" t="s">
        <v>47</v>
      </c>
      <c r="F1363" s="103" t="s">
        <v>46</v>
      </c>
      <c r="G1363" s="22" t="s">
        <v>47</v>
      </c>
      <c r="H1363" s="58"/>
    </row>
    <row r="1364" spans="1:8" ht="16.5" thickBot="1">
      <c r="A1364" s="63"/>
      <c r="B1364" s="23" t="s">
        <v>48</v>
      </c>
      <c r="C1364" s="6" t="s">
        <v>49</v>
      </c>
      <c r="D1364" s="107" t="s">
        <v>48</v>
      </c>
      <c r="E1364" s="2" t="s">
        <v>49</v>
      </c>
      <c r="F1364" s="107" t="s">
        <v>48</v>
      </c>
      <c r="G1364" s="2" t="s">
        <v>49</v>
      </c>
      <c r="H1364" s="60"/>
    </row>
    <row r="1365" spans="1:8" ht="17.25" thickTop="1" thickBot="1">
      <c r="A1365" s="12" t="s">
        <v>13</v>
      </c>
      <c r="B1365" s="24">
        <v>0.27300000000000002</v>
      </c>
      <c r="C1365" s="26">
        <v>0.27600000000000002</v>
      </c>
      <c r="D1365" s="24">
        <v>0</v>
      </c>
      <c r="E1365" s="26">
        <v>0</v>
      </c>
      <c r="F1365" s="26">
        <v>0</v>
      </c>
      <c r="G1365" s="26">
        <v>0</v>
      </c>
      <c r="H1365" s="109" t="s">
        <v>819</v>
      </c>
    </row>
    <row r="1366" spans="1:8" ht="16.5" thickBot="1">
      <c r="A1366" s="12" t="s">
        <v>14</v>
      </c>
      <c r="B1366" s="24">
        <v>16.585000000000001</v>
      </c>
      <c r="C1366" s="26">
        <v>12.409000000000001</v>
      </c>
      <c r="D1366" s="24">
        <v>12.807</v>
      </c>
      <c r="E1366" s="26">
        <v>9.8439999999999994</v>
      </c>
      <c r="F1366" s="26">
        <v>23.751999999999999</v>
      </c>
      <c r="G1366" s="26">
        <v>25.488</v>
      </c>
      <c r="H1366" s="109" t="s">
        <v>840</v>
      </c>
    </row>
    <row r="1367" spans="1:8" ht="16.5" thickBot="1">
      <c r="A1367" s="12" t="s">
        <v>15</v>
      </c>
      <c r="B1367" s="24">
        <v>0</v>
      </c>
      <c r="C1367" s="26">
        <v>0</v>
      </c>
      <c r="D1367" s="24">
        <v>2.5000000000000001E-2</v>
      </c>
      <c r="E1367" s="26">
        <v>3.3000000000000002E-2</v>
      </c>
      <c r="F1367" s="26">
        <v>0</v>
      </c>
      <c r="G1367" s="26">
        <v>0</v>
      </c>
      <c r="H1367" s="109" t="s">
        <v>841</v>
      </c>
    </row>
    <row r="1368" spans="1:8" ht="16.5" thickBot="1">
      <c r="A1368" s="12" t="s">
        <v>16</v>
      </c>
      <c r="B1368" s="24">
        <v>15.991876</v>
      </c>
      <c r="C1368" s="26">
        <v>15.500100349999997</v>
      </c>
      <c r="D1368" s="24">
        <v>7.9249999999999998</v>
      </c>
      <c r="E1368" s="26">
        <v>8.8840000000000003</v>
      </c>
      <c r="F1368" s="26">
        <v>5.5519999999999996</v>
      </c>
      <c r="G1368" s="26">
        <v>5.9790000000000001</v>
      </c>
      <c r="H1368" s="109" t="s">
        <v>844</v>
      </c>
    </row>
    <row r="1369" spans="1:8" ht="16.5" thickBot="1">
      <c r="A1369" s="12" t="s">
        <v>17</v>
      </c>
      <c r="B1369" s="24">
        <v>8.9583410000000008</v>
      </c>
      <c r="C1369" s="26">
        <v>8.3331698494800008</v>
      </c>
      <c r="D1369" s="24">
        <v>7.5891070000000003</v>
      </c>
      <c r="E1369" s="26">
        <v>8.3363318985500001</v>
      </c>
      <c r="F1369" s="26">
        <v>8.6989999999999998</v>
      </c>
      <c r="G1369" s="26">
        <v>9.3079999999999998</v>
      </c>
      <c r="H1369" s="109" t="s">
        <v>845</v>
      </c>
    </row>
    <row r="1370" spans="1:8" ht="16.5" thickBot="1">
      <c r="A1370" s="12" t="s">
        <v>18</v>
      </c>
      <c r="B1370" s="24">
        <v>0</v>
      </c>
      <c r="C1370" s="26">
        <v>0</v>
      </c>
      <c r="D1370" s="26">
        <v>0</v>
      </c>
      <c r="E1370" s="26">
        <v>0</v>
      </c>
      <c r="F1370" s="26">
        <v>0</v>
      </c>
      <c r="G1370" s="26">
        <v>0</v>
      </c>
      <c r="H1370" s="109" t="s">
        <v>820</v>
      </c>
    </row>
    <row r="1371" spans="1:8" ht="16.5" thickBot="1">
      <c r="A1371" s="12" t="s">
        <v>19</v>
      </c>
      <c r="B1371" s="24">
        <v>0</v>
      </c>
      <c r="C1371" s="26">
        <v>0</v>
      </c>
      <c r="D1371" s="26">
        <v>0</v>
      </c>
      <c r="E1371" s="26">
        <v>0</v>
      </c>
      <c r="F1371" s="26">
        <v>0</v>
      </c>
      <c r="G1371" s="26">
        <v>0</v>
      </c>
      <c r="H1371" s="109" t="s">
        <v>20</v>
      </c>
    </row>
    <row r="1372" spans="1:8" ht="16.5" thickBot="1">
      <c r="A1372" s="12" t="s">
        <v>21</v>
      </c>
      <c r="B1372" s="24">
        <v>55.671999999999997</v>
      </c>
      <c r="C1372" s="26">
        <v>42.567</v>
      </c>
      <c r="D1372" s="24">
        <v>35.604999999999997</v>
      </c>
      <c r="E1372" s="26">
        <v>29.757000000000001</v>
      </c>
      <c r="F1372" s="26">
        <v>64.52</v>
      </c>
      <c r="G1372" s="26">
        <v>47.84</v>
      </c>
      <c r="H1372" s="109" t="s">
        <v>846</v>
      </c>
    </row>
    <row r="1373" spans="1:8" ht="16.5" thickBot="1">
      <c r="A1373" s="12" t="s">
        <v>22</v>
      </c>
      <c r="B1373" s="24">
        <v>4.0000000000000001E-3</v>
      </c>
      <c r="C1373" s="26">
        <v>3.4199999999999999E-3</v>
      </c>
      <c r="D1373" s="24">
        <v>0</v>
      </c>
      <c r="E1373" s="26">
        <v>1E-3</v>
      </c>
      <c r="F1373" s="26">
        <v>0</v>
      </c>
      <c r="G1373" s="26">
        <v>0</v>
      </c>
      <c r="H1373" s="109" t="s">
        <v>847</v>
      </c>
    </row>
    <row r="1374" spans="1:8" ht="16.5" thickBot="1">
      <c r="A1374" s="12" t="s">
        <v>23</v>
      </c>
      <c r="B1374" s="24">
        <v>1.3380000000000001</v>
      </c>
      <c r="C1374" s="26">
        <v>1.3089999999999999</v>
      </c>
      <c r="D1374" s="24">
        <v>1.026</v>
      </c>
      <c r="E1374" s="26">
        <v>0.88100000000000001</v>
      </c>
      <c r="F1374" s="26">
        <v>0.60399999999999998</v>
      </c>
      <c r="G1374" s="26">
        <v>0.501</v>
      </c>
      <c r="H1374" s="109" t="s">
        <v>856</v>
      </c>
    </row>
    <row r="1375" spans="1:8" ht="16.5" thickBot="1">
      <c r="A1375" s="12" t="s">
        <v>24</v>
      </c>
      <c r="B1375" s="24">
        <v>0</v>
      </c>
      <c r="C1375" s="26">
        <v>0</v>
      </c>
      <c r="D1375" s="26">
        <v>0</v>
      </c>
      <c r="E1375" s="26">
        <v>0</v>
      </c>
      <c r="F1375" s="26">
        <v>0</v>
      </c>
      <c r="G1375" s="26">
        <v>0</v>
      </c>
      <c r="H1375" s="109" t="s">
        <v>818</v>
      </c>
    </row>
    <row r="1376" spans="1:8" ht="16.5" thickBot="1">
      <c r="A1376" s="12" t="s">
        <v>25</v>
      </c>
      <c r="B1376" s="24">
        <v>0</v>
      </c>
      <c r="C1376" s="26">
        <v>0</v>
      </c>
      <c r="D1376" s="26">
        <v>0</v>
      </c>
      <c r="E1376" s="26">
        <v>0</v>
      </c>
      <c r="F1376" s="26">
        <v>0</v>
      </c>
      <c r="G1376" s="26">
        <v>0</v>
      </c>
      <c r="H1376" s="109" t="s">
        <v>26</v>
      </c>
    </row>
    <row r="1377" spans="1:8" ht="16.5" thickBot="1">
      <c r="A1377" s="12" t="s">
        <v>27</v>
      </c>
      <c r="B1377" s="24">
        <v>1.8339999999999999E-3</v>
      </c>
      <c r="C1377" s="26">
        <v>3.1772000000000002E-3</v>
      </c>
      <c r="D1377" s="24">
        <v>6.4999999999999994E-5</v>
      </c>
      <c r="E1377" s="26">
        <v>4.1340000000000002E-4</v>
      </c>
      <c r="F1377" s="26">
        <v>0</v>
      </c>
      <c r="G1377" s="26">
        <v>0</v>
      </c>
      <c r="H1377" s="109" t="s">
        <v>851</v>
      </c>
    </row>
    <row r="1378" spans="1:8" ht="16.5" thickBot="1">
      <c r="A1378" s="12" t="s">
        <v>28</v>
      </c>
      <c r="B1378" s="24">
        <v>0.72599999999999998</v>
      </c>
      <c r="C1378" s="26">
        <v>0.75800000000000001</v>
      </c>
      <c r="D1378" s="24">
        <v>0</v>
      </c>
      <c r="E1378" s="26">
        <v>0</v>
      </c>
      <c r="F1378" s="26">
        <v>0</v>
      </c>
      <c r="G1378" s="26">
        <v>0.65100000000000002</v>
      </c>
      <c r="H1378" s="109" t="s">
        <v>853</v>
      </c>
    </row>
    <row r="1379" spans="1:8" ht="16.5" thickBot="1">
      <c r="A1379" s="12" t="s">
        <v>29</v>
      </c>
      <c r="B1379" s="24">
        <v>0</v>
      </c>
      <c r="C1379" s="26">
        <v>0</v>
      </c>
      <c r="D1379" s="24">
        <v>0</v>
      </c>
      <c r="E1379" s="26">
        <v>2E-3</v>
      </c>
      <c r="F1379" s="26">
        <v>0</v>
      </c>
      <c r="G1379" s="26">
        <v>0</v>
      </c>
      <c r="H1379" s="109" t="s">
        <v>821</v>
      </c>
    </row>
    <row r="1380" spans="1:8" ht="16.5" thickBot="1">
      <c r="A1380" s="12" t="s">
        <v>30</v>
      </c>
      <c r="B1380" s="24">
        <v>0.73699999999999999</v>
      </c>
      <c r="C1380" s="26">
        <v>0.77100000000000002</v>
      </c>
      <c r="D1380" s="26">
        <v>0</v>
      </c>
      <c r="E1380" s="26">
        <v>0</v>
      </c>
      <c r="F1380" s="26">
        <v>0.05</v>
      </c>
      <c r="G1380" s="26">
        <v>5.5E-2</v>
      </c>
      <c r="H1380" s="109" t="s">
        <v>848</v>
      </c>
    </row>
    <row r="1381" spans="1:8" ht="16.5" thickBot="1">
      <c r="A1381" s="12" t="s">
        <v>31</v>
      </c>
      <c r="B1381" s="24">
        <v>7.0999999999999994E-2</v>
      </c>
      <c r="C1381" s="26">
        <v>0.114</v>
      </c>
      <c r="D1381" s="24">
        <v>3.4000000000000002E-2</v>
      </c>
      <c r="E1381" s="26">
        <v>8.7999999999999995E-2</v>
      </c>
      <c r="F1381" s="26">
        <v>13.112</v>
      </c>
      <c r="G1381" s="26">
        <v>8.9849999999999994</v>
      </c>
      <c r="H1381" s="109" t="s">
        <v>849</v>
      </c>
    </row>
    <row r="1382" spans="1:8" ht="16.5" thickBot="1">
      <c r="A1382" s="12" t="s">
        <v>32</v>
      </c>
      <c r="B1382" s="24">
        <v>0</v>
      </c>
      <c r="C1382" s="26">
        <v>0</v>
      </c>
      <c r="D1382" s="24">
        <v>0.91400000000000003</v>
      </c>
      <c r="E1382" s="26">
        <v>0.88400000000000001</v>
      </c>
      <c r="F1382" s="26">
        <v>0</v>
      </c>
      <c r="G1382" s="26">
        <v>0</v>
      </c>
      <c r="H1382" s="109" t="s">
        <v>854</v>
      </c>
    </row>
    <row r="1383" spans="1:8" ht="16.5" thickBot="1">
      <c r="A1383" s="12" t="s">
        <v>33</v>
      </c>
      <c r="B1383" s="24">
        <v>38.600999999999999</v>
      </c>
      <c r="C1383" s="26">
        <v>39.317528879959823</v>
      </c>
      <c r="D1383" s="24">
        <v>40.866</v>
      </c>
      <c r="E1383" s="26">
        <v>40.392520736679316</v>
      </c>
      <c r="F1383" s="26">
        <v>36.299999999999997</v>
      </c>
      <c r="G1383" s="26">
        <v>33.343000000000004</v>
      </c>
      <c r="H1383" s="109" t="s">
        <v>852</v>
      </c>
    </row>
    <row r="1384" spans="1:8" ht="16.5" thickBot="1">
      <c r="A1384" s="12" t="s">
        <v>34</v>
      </c>
      <c r="B1384" s="24">
        <v>17.687999999999999</v>
      </c>
      <c r="C1384" s="26">
        <v>19.056000000000001</v>
      </c>
      <c r="D1384" s="24">
        <v>19.876000000000001</v>
      </c>
      <c r="E1384" s="26">
        <v>22.975999999999999</v>
      </c>
      <c r="F1384" s="26">
        <v>8.1159999999999997</v>
      </c>
      <c r="G1384" s="26">
        <v>9.0719999999999992</v>
      </c>
      <c r="H1384" s="109" t="s">
        <v>850</v>
      </c>
    </row>
    <row r="1385" spans="1:8" ht="16.5" thickBot="1">
      <c r="A1385" s="12" t="s">
        <v>35</v>
      </c>
      <c r="B1385" s="24">
        <v>0</v>
      </c>
      <c r="C1385" s="26">
        <v>0</v>
      </c>
      <c r="D1385" s="26">
        <v>0</v>
      </c>
      <c r="E1385" s="26">
        <v>0</v>
      </c>
      <c r="F1385" s="26">
        <v>0</v>
      </c>
      <c r="G1385" s="26">
        <v>0</v>
      </c>
      <c r="H1385" s="109" t="s">
        <v>36</v>
      </c>
    </row>
    <row r="1386" spans="1:8" ht="16.5" thickBot="1">
      <c r="A1386" s="54" t="s">
        <v>37</v>
      </c>
      <c r="B1386" s="27">
        <v>0</v>
      </c>
      <c r="C1386" s="28">
        <v>0</v>
      </c>
      <c r="D1386" s="26">
        <v>0</v>
      </c>
      <c r="E1386" s="26">
        <v>0</v>
      </c>
      <c r="F1386" s="26">
        <v>7.1999999999999995E-2</v>
      </c>
      <c r="G1386" s="26">
        <v>9.2999999999999999E-2</v>
      </c>
      <c r="H1386" s="108" t="s">
        <v>38</v>
      </c>
    </row>
    <row r="1387" spans="1:8" ht="16.5" thickBot="1">
      <c r="A1387" s="75" t="s">
        <v>552</v>
      </c>
      <c r="B1387" s="77">
        <f t="shared" ref="B1387:G1387" si="141">SUM(B1365:B1386)</f>
        <v>156.64705099999998</v>
      </c>
      <c r="C1387" s="77">
        <f t="shared" si="141"/>
        <v>140.41739627943983</v>
      </c>
      <c r="D1387" s="77">
        <f t="shared" si="141"/>
        <v>126.66717200000002</v>
      </c>
      <c r="E1387" s="77">
        <f t="shared" si="141"/>
        <v>122.07926603522932</v>
      </c>
      <c r="F1387" s="126">
        <f t="shared" si="141"/>
        <v>160.77699999999999</v>
      </c>
      <c r="G1387" s="126">
        <f t="shared" si="141"/>
        <v>141.31500000000003</v>
      </c>
      <c r="H1387" s="105" t="s">
        <v>855</v>
      </c>
    </row>
    <row r="1388" spans="1:8" ht="16.5" thickBot="1">
      <c r="A1388" s="75" t="s">
        <v>545</v>
      </c>
      <c r="B1388" s="77">
        <v>13089.646000000001</v>
      </c>
      <c r="C1388" s="77">
        <v>9248.866</v>
      </c>
      <c r="D1388" s="77">
        <v>12068.927</v>
      </c>
      <c r="E1388" s="77">
        <v>9090.1569999999992</v>
      </c>
      <c r="F1388" s="126">
        <v>11490.968999999999</v>
      </c>
      <c r="G1388" s="126">
        <v>8602.857</v>
      </c>
      <c r="H1388" s="112" t="s">
        <v>553</v>
      </c>
    </row>
    <row r="1392" spans="1:8">
      <c r="A1392" s="119" t="s">
        <v>512</v>
      </c>
      <c r="H1392" s="120" t="s">
        <v>513</v>
      </c>
    </row>
    <row r="1393" spans="1:8">
      <c r="A1393" s="97" t="s">
        <v>677</v>
      </c>
      <c r="H1393" s="102" t="s">
        <v>157</v>
      </c>
    </row>
    <row r="1394" spans="1:8" ht="16.5" customHeight="1" thickBot="1">
      <c r="A1394" s="68" t="s">
        <v>43</v>
      </c>
      <c r="E1394" s="38"/>
      <c r="G1394" s="38" t="s">
        <v>477</v>
      </c>
      <c r="H1394" s="38" t="s">
        <v>476</v>
      </c>
    </row>
    <row r="1395" spans="1:8" ht="16.5" thickBot="1">
      <c r="A1395" s="55" t="s">
        <v>7</v>
      </c>
      <c r="B1395" s="238">
        <v>2016</v>
      </c>
      <c r="C1395" s="239"/>
      <c r="D1395" s="238">
        <v>2017</v>
      </c>
      <c r="E1395" s="239"/>
      <c r="F1395" s="238">
        <v>2018</v>
      </c>
      <c r="G1395" s="239"/>
      <c r="H1395" s="56" t="s">
        <v>3</v>
      </c>
    </row>
    <row r="1396" spans="1:8">
      <c r="A1396" s="57"/>
      <c r="B1396" s="54" t="s">
        <v>46</v>
      </c>
      <c r="C1396" s="103" t="s">
        <v>47</v>
      </c>
      <c r="D1396" s="103" t="s">
        <v>46</v>
      </c>
      <c r="E1396" s="22" t="s">
        <v>47</v>
      </c>
      <c r="F1396" s="156" t="s">
        <v>46</v>
      </c>
      <c r="G1396" s="22" t="s">
        <v>47</v>
      </c>
      <c r="H1396" s="58"/>
    </row>
    <row r="1397" spans="1:8" ht="16.5" thickBot="1">
      <c r="A1397" s="59"/>
      <c r="B1397" s="23" t="s">
        <v>48</v>
      </c>
      <c r="C1397" s="6" t="s">
        <v>49</v>
      </c>
      <c r="D1397" s="107" t="s">
        <v>48</v>
      </c>
      <c r="E1397" s="2" t="s">
        <v>49</v>
      </c>
      <c r="F1397" s="154" t="s">
        <v>48</v>
      </c>
      <c r="G1397" s="2" t="s">
        <v>49</v>
      </c>
      <c r="H1397" s="60"/>
    </row>
    <row r="1398" spans="1:8" ht="17.25" thickTop="1" thickBot="1">
      <c r="A1398" s="12" t="s">
        <v>13</v>
      </c>
      <c r="B1398" s="24"/>
      <c r="C1398" s="26"/>
      <c r="D1398" s="24">
        <v>0</v>
      </c>
      <c r="E1398" s="26">
        <v>0</v>
      </c>
      <c r="F1398" s="26">
        <v>0</v>
      </c>
      <c r="G1398" s="26">
        <v>0</v>
      </c>
      <c r="H1398" s="159" t="s">
        <v>819</v>
      </c>
    </row>
    <row r="1399" spans="1:8" ht="16.5" thickBot="1">
      <c r="A1399" s="12" t="s">
        <v>14</v>
      </c>
      <c r="B1399" s="24">
        <v>0</v>
      </c>
      <c r="C1399" s="26">
        <v>0</v>
      </c>
      <c r="D1399" s="24">
        <v>2.5999999999999999E-2</v>
      </c>
      <c r="E1399" s="26">
        <v>3.4000000000000002E-2</v>
      </c>
      <c r="F1399" s="26">
        <v>2.5999999999999999E-2</v>
      </c>
      <c r="G1399" s="26">
        <v>4.1000000000000002E-2</v>
      </c>
      <c r="H1399" s="159" t="s">
        <v>840</v>
      </c>
    </row>
    <row r="1400" spans="1:8" ht="16.5" thickBot="1">
      <c r="A1400" s="12" t="s">
        <v>15</v>
      </c>
      <c r="B1400" s="24"/>
      <c r="C1400" s="26"/>
      <c r="D1400" s="24">
        <v>0</v>
      </c>
      <c r="E1400" s="26">
        <v>1E-3</v>
      </c>
      <c r="F1400" s="26">
        <v>0</v>
      </c>
      <c r="G1400" s="26">
        <v>0</v>
      </c>
      <c r="H1400" s="159" t="s">
        <v>841</v>
      </c>
    </row>
    <row r="1401" spans="1:8" ht="16.5" thickBot="1">
      <c r="A1401" s="12" t="s">
        <v>16</v>
      </c>
      <c r="B1401" s="24"/>
      <c r="C1401" s="26"/>
      <c r="D1401" s="24"/>
      <c r="E1401" s="26">
        <v>0</v>
      </c>
      <c r="F1401" s="26">
        <v>0</v>
      </c>
      <c r="G1401" s="26">
        <v>0</v>
      </c>
      <c r="H1401" s="159" t="s">
        <v>844</v>
      </c>
    </row>
    <row r="1402" spans="1:8" ht="16.5" thickBot="1">
      <c r="A1402" s="12" t="s">
        <v>17</v>
      </c>
      <c r="B1402" s="24">
        <v>5.5999999999999999E-5</v>
      </c>
      <c r="C1402" s="26">
        <v>4.4980367000000001E-4</v>
      </c>
      <c r="D1402" s="24">
        <v>0</v>
      </c>
      <c r="E1402" s="26">
        <v>0</v>
      </c>
      <c r="F1402" s="26">
        <v>4.0000000000000001E-3</v>
      </c>
      <c r="G1402" s="26">
        <v>1E-3</v>
      </c>
      <c r="H1402" s="159" t="s">
        <v>845</v>
      </c>
    </row>
    <row r="1403" spans="1:8" ht="16.5" thickBot="1">
      <c r="A1403" s="12" t="s">
        <v>18</v>
      </c>
      <c r="B1403" s="24"/>
      <c r="C1403" s="26"/>
      <c r="D1403" s="24"/>
      <c r="E1403" s="26"/>
      <c r="F1403" s="26">
        <v>0</v>
      </c>
      <c r="G1403" s="26">
        <v>0</v>
      </c>
      <c r="H1403" s="159" t="s">
        <v>820</v>
      </c>
    </row>
    <row r="1404" spans="1:8" ht="16.5" thickBot="1">
      <c r="A1404" s="12" t="s">
        <v>19</v>
      </c>
      <c r="B1404" s="24"/>
      <c r="C1404" s="26"/>
      <c r="D1404" s="24"/>
      <c r="E1404" s="26"/>
      <c r="F1404" s="26">
        <v>0</v>
      </c>
      <c r="G1404" s="26">
        <v>0</v>
      </c>
      <c r="H1404" s="159" t="s">
        <v>20</v>
      </c>
    </row>
    <row r="1405" spans="1:8" ht="16.5" thickBot="1">
      <c r="A1405" s="12" t="s">
        <v>21</v>
      </c>
      <c r="B1405" s="24">
        <v>4.0000000000000001E-3</v>
      </c>
      <c r="C1405" s="26">
        <v>8.0000000000000002E-3</v>
      </c>
      <c r="D1405" s="24"/>
      <c r="E1405" s="26"/>
      <c r="F1405" s="26">
        <v>5.7000000000000002E-2</v>
      </c>
      <c r="G1405" s="26">
        <v>7.9000000000000001E-2</v>
      </c>
      <c r="H1405" s="159" t="s">
        <v>846</v>
      </c>
    </row>
    <row r="1406" spans="1:8" ht="16.5" thickBot="1">
      <c r="A1406" s="12" t="s">
        <v>22</v>
      </c>
      <c r="B1406" s="24">
        <v>5.9999999999999995E-4</v>
      </c>
      <c r="C1406" s="26">
        <v>2.8199999999999997E-4</v>
      </c>
      <c r="D1406" s="24"/>
      <c r="E1406" s="26"/>
      <c r="F1406" s="26">
        <v>1E-3</v>
      </c>
      <c r="G1406" s="26">
        <v>2E-3</v>
      </c>
      <c r="H1406" s="159" t="s">
        <v>847</v>
      </c>
    </row>
    <row r="1407" spans="1:8" ht="16.5" thickBot="1">
      <c r="A1407" s="12" t="s">
        <v>23</v>
      </c>
      <c r="B1407" s="24">
        <v>0</v>
      </c>
      <c r="C1407" s="26">
        <v>0</v>
      </c>
      <c r="D1407" s="24"/>
      <c r="E1407" s="26"/>
      <c r="F1407" s="26">
        <v>0</v>
      </c>
      <c r="G1407" s="26">
        <v>0</v>
      </c>
      <c r="H1407" s="159" t="s">
        <v>856</v>
      </c>
    </row>
    <row r="1408" spans="1:8" ht="16.5" thickBot="1">
      <c r="A1408" s="12" t="s">
        <v>24</v>
      </c>
      <c r="B1408" s="24"/>
      <c r="C1408" s="26"/>
      <c r="D1408" s="24"/>
      <c r="E1408" s="26"/>
      <c r="F1408" s="26">
        <v>0</v>
      </c>
      <c r="G1408" s="26">
        <v>0</v>
      </c>
      <c r="H1408" s="159" t="s">
        <v>818</v>
      </c>
    </row>
    <row r="1409" spans="1:8" ht="16.5" thickBot="1">
      <c r="A1409" s="12" t="s">
        <v>25</v>
      </c>
      <c r="B1409" s="24"/>
      <c r="C1409" s="26"/>
      <c r="D1409" s="24"/>
      <c r="E1409" s="26"/>
      <c r="F1409" s="26">
        <v>0</v>
      </c>
      <c r="G1409" s="26">
        <v>0</v>
      </c>
      <c r="H1409" s="159" t="s">
        <v>26</v>
      </c>
    </row>
    <row r="1410" spans="1:8" ht="16.5" thickBot="1">
      <c r="A1410" s="12" t="s">
        <v>27</v>
      </c>
      <c r="B1410" s="24">
        <v>0.13165100000000002</v>
      </c>
      <c r="C1410" s="26">
        <v>0.2009358</v>
      </c>
      <c r="D1410" s="24">
        <v>3.2461999999999998E-2</v>
      </c>
      <c r="E1410" s="26">
        <v>4.0942199999999998E-2</v>
      </c>
      <c r="F1410" s="26">
        <v>0</v>
      </c>
      <c r="G1410" s="26">
        <v>0</v>
      </c>
      <c r="H1410" s="159" t="s">
        <v>851</v>
      </c>
    </row>
    <row r="1411" spans="1:8" ht="16.5" thickBot="1">
      <c r="A1411" s="12" t="s">
        <v>28</v>
      </c>
      <c r="B1411" s="24"/>
      <c r="C1411" s="26"/>
      <c r="D1411" s="24"/>
      <c r="E1411" s="26"/>
      <c r="F1411" s="26">
        <v>0</v>
      </c>
      <c r="G1411" s="26">
        <v>0</v>
      </c>
      <c r="H1411" s="159" t="s">
        <v>853</v>
      </c>
    </row>
    <row r="1412" spans="1:8" ht="16.5" thickBot="1">
      <c r="A1412" s="12" t="s">
        <v>29</v>
      </c>
      <c r="B1412" s="24"/>
      <c r="C1412" s="26"/>
      <c r="D1412" s="24"/>
      <c r="E1412" s="26"/>
      <c r="F1412" s="26">
        <v>0</v>
      </c>
      <c r="G1412" s="26">
        <v>0</v>
      </c>
      <c r="H1412" s="159" t="s">
        <v>821</v>
      </c>
    </row>
    <row r="1413" spans="1:8" ht="16.5" thickBot="1">
      <c r="A1413" s="12" t="s">
        <v>30</v>
      </c>
      <c r="B1413" s="24">
        <v>2.8000000000000001E-2</v>
      </c>
      <c r="C1413" s="26">
        <v>2.9000000000000001E-2</v>
      </c>
      <c r="D1413" s="24">
        <v>2.9000000000000001E-2</v>
      </c>
      <c r="E1413" s="26">
        <v>2.5999999999999999E-2</v>
      </c>
      <c r="F1413" s="26">
        <v>0</v>
      </c>
      <c r="G1413" s="26">
        <v>2E-3</v>
      </c>
      <c r="H1413" s="159" t="s">
        <v>848</v>
      </c>
    </row>
    <row r="1414" spans="1:8" ht="16.5" thickBot="1">
      <c r="A1414" s="12" t="s">
        <v>31</v>
      </c>
      <c r="B1414" s="24">
        <v>0</v>
      </c>
      <c r="C1414" s="26">
        <v>0</v>
      </c>
      <c r="D1414" s="24">
        <v>0</v>
      </c>
      <c r="E1414" s="26">
        <v>0</v>
      </c>
      <c r="F1414" s="26">
        <v>1E-3</v>
      </c>
      <c r="G1414" s="26">
        <v>1E-3</v>
      </c>
      <c r="H1414" s="159" t="s">
        <v>849</v>
      </c>
    </row>
    <row r="1415" spans="1:8" ht="16.5" thickBot="1">
      <c r="A1415" s="12" t="s">
        <v>32</v>
      </c>
      <c r="B1415" s="24"/>
      <c r="C1415" s="26"/>
      <c r="D1415" s="24"/>
      <c r="E1415" s="26"/>
      <c r="F1415" s="26">
        <v>0</v>
      </c>
      <c r="G1415" s="26">
        <v>0</v>
      </c>
      <c r="H1415" s="159" t="s">
        <v>854</v>
      </c>
    </row>
    <row r="1416" spans="1:8" ht="16.5" thickBot="1">
      <c r="A1416" s="12" t="s">
        <v>33</v>
      </c>
      <c r="B1416" s="24">
        <v>8.0000000000000002E-3</v>
      </c>
      <c r="C1416" s="26">
        <v>2.8126569563033648E-3</v>
      </c>
      <c r="D1416" s="24">
        <v>3.2000000000000001E-2</v>
      </c>
      <c r="E1416" s="26">
        <v>4.1613946295515257E-2</v>
      </c>
      <c r="F1416" s="26">
        <v>0.39700000000000002</v>
      </c>
      <c r="G1416" s="26">
        <v>0.41099999999999998</v>
      </c>
      <c r="H1416" s="159" t="s">
        <v>852</v>
      </c>
    </row>
    <row r="1417" spans="1:8" ht="16.5" thickBot="1">
      <c r="A1417" s="12" t="s">
        <v>34</v>
      </c>
      <c r="B1417" s="24"/>
      <c r="C1417" s="26"/>
      <c r="D1417" s="24"/>
      <c r="E1417" s="26"/>
      <c r="F1417" s="26">
        <v>0</v>
      </c>
      <c r="G1417" s="26">
        <v>0</v>
      </c>
      <c r="H1417" s="159" t="s">
        <v>850</v>
      </c>
    </row>
    <row r="1418" spans="1:8" ht="16.5" thickBot="1">
      <c r="A1418" s="12" t="s">
        <v>35</v>
      </c>
      <c r="B1418" s="24"/>
      <c r="C1418" s="26"/>
      <c r="D1418" s="24"/>
      <c r="E1418" s="26"/>
      <c r="F1418" s="26">
        <v>0</v>
      </c>
      <c r="G1418" s="26">
        <v>0</v>
      </c>
      <c r="H1418" s="159" t="s">
        <v>36</v>
      </c>
    </row>
    <row r="1419" spans="1:8" ht="16.5" thickBot="1">
      <c r="A1419" s="54" t="s">
        <v>37</v>
      </c>
      <c r="B1419" s="27"/>
      <c r="C1419" s="28"/>
      <c r="D1419" s="27"/>
      <c r="E1419" s="28"/>
      <c r="F1419" s="26">
        <v>0</v>
      </c>
      <c r="G1419" s="26">
        <v>0</v>
      </c>
      <c r="H1419" s="158" t="s">
        <v>38</v>
      </c>
    </row>
    <row r="1420" spans="1:8" ht="16.5" thickBot="1">
      <c r="A1420" s="75" t="s">
        <v>552</v>
      </c>
      <c r="B1420" s="77">
        <f t="shared" ref="B1420:G1420" si="142">SUM(B1398:B1419)</f>
        <v>0.17230700000000002</v>
      </c>
      <c r="C1420" s="77">
        <f t="shared" si="142"/>
        <v>0.24148026062630337</v>
      </c>
      <c r="D1420" s="77">
        <f t="shared" si="142"/>
        <v>0.119462</v>
      </c>
      <c r="E1420" s="77">
        <f t="shared" si="142"/>
        <v>0.14355614629551525</v>
      </c>
      <c r="F1420" s="126">
        <f t="shared" si="142"/>
        <v>0.48599999999999999</v>
      </c>
      <c r="G1420" s="126">
        <f t="shared" si="142"/>
        <v>0.53699999999999992</v>
      </c>
      <c r="H1420" s="152" t="s">
        <v>855</v>
      </c>
    </row>
    <row r="1421" spans="1:8" ht="16.5" thickBot="1">
      <c r="A1421" s="75" t="s">
        <v>545</v>
      </c>
      <c r="B1421" s="77">
        <v>135.886</v>
      </c>
      <c r="C1421" s="77">
        <v>128.428</v>
      </c>
      <c r="D1421" s="77">
        <v>126.82299999999999</v>
      </c>
      <c r="E1421" s="77">
        <v>121.16800000000001</v>
      </c>
      <c r="F1421" s="126">
        <v>113.259</v>
      </c>
      <c r="G1421" s="126">
        <v>108.56</v>
      </c>
      <c r="H1421" s="112" t="s">
        <v>553</v>
      </c>
    </row>
    <row r="1425" spans="1:8">
      <c r="A1425" s="119" t="s">
        <v>514</v>
      </c>
      <c r="G1425" s="4">
        <v>150810</v>
      </c>
      <c r="H1425" s="120" t="s">
        <v>515</v>
      </c>
    </row>
    <row r="1426" spans="1:8">
      <c r="A1426" s="97" t="s">
        <v>678</v>
      </c>
      <c r="H1426" s="44" t="s">
        <v>160</v>
      </c>
    </row>
    <row r="1427" spans="1:8" ht="16.5" customHeight="1" thickBot="1">
      <c r="A1427" s="68" t="s">
        <v>43</v>
      </c>
      <c r="E1427" s="38"/>
      <c r="G1427" s="38" t="s">
        <v>477</v>
      </c>
      <c r="H1427" s="38" t="s">
        <v>476</v>
      </c>
    </row>
    <row r="1428" spans="1:8" ht="16.5" thickBot="1">
      <c r="A1428" s="61" t="s">
        <v>7</v>
      </c>
      <c r="B1428" s="238">
        <v>2016</v>
      </c>
      <c r="C1428" s="239"/>
      <c r="D1428" s="238">
        <v>2017</v>
      </c>
      <c r="E1428" s="239"/>
      <c r="F1428" s="238">
        <v>2018</v>
      </c>
      <c r="G1428" s="239"/>
      <c r="H1428" s="56" t="s">
        <v>3</v>
      </c>
    </row>
    <row r="1429" spans="1:8">
      <c r="A1429" s="62"/>
      <c r="B1429" s="54" t="s">
        <v>46</v>
      </c>
      <c r="C1429" s="103" t="s">
        <v>47</v>
      </c>
      <c r="D1429" s="103" t="s">
        <v>46</v>
      </c>
      <c r="E1429" s="22" t="s">
        <v>47</v>
      </c>
      <c r="F1429" s="103" t="s">
        <v>46</v>
      </c>
      <c r="G1429" s="22" t="s">
        <v>47</v>
      </c>
      <c r="H1429" s="58"/>
    </row>
    <row r="1430" spans="1:8" ht="16.5" thickBot="1">
      <c r="A1430" s="63"/>
      <c r="B1430" s="23" t="s">
        <v>48</v>
      </c>
      <c r="C1430" s="6" t="s">
        <v>49</v>
      </c>
      <c r="D1430" s="107" t="s">
        <v>48</v>
      </c>
      <c r="E1430" s="2" t="s">
        <v>49</v>
      </c>
      <c r="F1430" s="107" t="s">
        <v>48</v>
      </c>
      <c r="G1430" s="2" t="s">
        <v>49</v>
      </c>
      <c r="H1430" s="60"/>
    </row>
    <row r="1431" spans="1:8" ht="17.25" thickTop="1" thickBot="1">
      <c r="A1431" s="12" t="s">
        <v>13</v>
      </c>
      <c r="B1431" s="24">
        <v>1E-3</v>
      </c>
      <c r="C1431" s="26">
        <v>3.0000000000000001E-3</v>
      </c>
      <c r="D1431" s="24">
        <v>0</v>
      </c>
      <c r="E1431" s="26">
        <v>0</v>
      </c>
      <c r="F1431" s="26">
        <v>0</v>
      </c>
      <c r="G1431" s="26">
        <v>0</v>
      </c>
      <c r="H1431" s="109" t="s">
        <v>819</v>
      </c>
    </row>
    <row r="1432" spans="1:8" ht="16.5" thickBot="1">
      <c r="A1432" s="12" t="s">
        <v>14</v>
      </c>
      <c r="B1432" s="24">
        <v>4.2999999999999997E-2</v>
      </c>
      <c r="C1432" s="26">
        <v>3.4000000000000002E-2</v>
      </c>
      <c r="D1432" s="24">
        <v>0.24399999999999999</v>
      </c>
      <c r="E1432" s="26">
        <v>0.34699999999999998</v>
      </c>
      <c r="F1432" s="26">
        <v>5.0000000000000001E-3</v>
      </c>
      <c r="G1432" s="26">
        <v>0</v>
      </c>
      <c r="H1432" s="109" t="s">
        <v>840</v>
      </c>
    </row>
    <row r="1433" spans="1:8" ht="16.5" thickBot="1">
      <c r="A1433" s="12" t="s">
        <v>15</v>
      </c>
      <c r="B1433" s="24">
        <v>0</v>
      </c>
      <c r="C1433" s="24">
        <v>0</v>
      </c>
      <c r="D1433" s="24">
        <v>0</v>
      </c>
      <c r="E1433" s="24">
        <v>0</v>
      </c>
      <c r="F1433" s="26">
        <v>0</v>
      </c>
      <c r="G1433" s="26">
        <v>0</v>
      </c>
      <c r="H1433" s="109" t="s">
        <v>841</v>
      </c>
    </row>
    <row r="1434" spans="1:8" ht="16.5" thickBot="1">
      <c r="A1434" s="12" t="s">
        <v>16</v>
      </c>
      <c r="B1434" s="24">
        <v>7.7999999999999999E-5</v>
      </c>
      <c r="C1434" s="26">
        <v>1.2143199999999999E-3</v>
      </c>
      <c r="D1434" s="24">
        <v>0</v>
      </c>
      <c r="E1434" s="24">
        <v>0</v>
      </c>
      <c r="F1434" s="26">
        <v>0</v>
      </c>
      <c r="G1434" s="26">
        <v>0</v>
      </c>
      <c r="H1434" s="109" t="s">
        <v>844</v>
      </c>
    </row>
    <row r="1435" spans="1:8" ht="16.5" thickBot="1">
      <c r="A1435" s="12" t="s">
        <v>17</v>
      </c>
      <c r="B1435" s="24">
        <v>2.5000000000000001E-5</v>
      </c>
      <c r="C1435" s="26">
        <v>2.3027404000000001E-4</v>
      </c>
      <c r="D1435" s="24">
        <v>9.9999999999999995E-7</v>
      </c>
      <c r="E1435" s="26">
        <v>4.9906541000000002E-4</v>
      </c>
      <c r="F1435" s="26">
        <v>0</v>
      </c>
      <c r="G1435" s="26">
        <v>0</v>
      </c>
      <c r="H1435" s="109" t="s">
        <v>845</v>
      </c>
    </row>
    <row r="1436" spans="1:8" ht="16.5" thickBot="1">
      <c r="A1436" s="12" t="s">
        <v>18</v>
      </c>
      <c r="B1436" s="24">
        <v>0</v>
      </c>
      <c r="C1436" s="24">
        <v>0</v>
      </c>
      <c r="D1436" s="24">
        <v>0</v>
      </c>
      <c r="E1436" s="24">
        <v>0</v>
      </c>
      <c r="F1436" s="26">
        <v>0</v>
      </c>
      <c r="G1436" s="26">
        <v>0</v>
      </c>
      <c r="H1436" s="109" t="s">
        <v>820</v>
      </c>
    </row>
    <row r="1437" spans="1:8" ht="16.5" thickBot="1">
      <c r="A1437" s="12" t="s">
        <v>19</v>
      </c>
      <c r="B1437" s="24">
        <v>0</v>
      </c>
      <c r="C1437" s="24">
        <v>0</v>
      </c>
      <c r="D1437" s="24">
        <v>0</v>
      </c>
      <c r="E1437" s="24">
        <v>0</v>
      </c>
      <c r="F1437" s="26">
        <v>0</v>
      </c>
      <c r="G1437" s="26">
        <v>0</v>
      </c>
      <c r="H1437" s="109" t="s">
        <v>20</v>
      </c>
    </row>
    <row r="1438" spans="1:8" ht="16.5" thickBot="1">
      <c r="A1438" s="12" t="s">
        <v>21</v>
      </c>
      <c r="B1438" s="24">
        <v>0</v>
      </c>
      <c r="C1438" s="26">
        <v>0</v>
      </c>
      <c r="D1438" s="24">
        <v>1E-3</v>
      </c>
      <c r="E1438" s="26">
        <v>4.0000000000000001E-3</v>
      </c>
      <c r="F1438" s="26">
        <v>2E-3</v>
      </c>
      <c r="G1438" s="26">
        <v>8.9999999999999993E-3</v>
      </c>
      <c r="H1438" s="109" t="s">
        <v>846</v>
      </c>
    </row>
    <row r="1439" spans="1:8" ht="16.5" thickBot="1">
      <c r="A1439" s="12" t="s">
        <v>22</v>
      </c>
      <c r="B1439" s="24">
        <v>3.29E-3</v>
      </c>
      <c r="C1439" s="26">
        <v>4.8626199999999998E-3</v>
      </c>
      <c r="D1439" s="24">
        <v>33.020000000000003</v>
      </c>
      <c r="E1439" s="26">
        <v>38.076999999999998</v>
      </c>
      <c r="F1439" s="26">
        <v>0</v>
      </c>
      <c r="G1439" s="26">
        <v>11.167999999999999</v>
      </c>
      <c r="H1439" s="109" t="s">
        <v>847</v>
      </c>
    </row>
    <row r="1440" spans="1:8" ht="16.5" thickBot="1">
      <c r="A1440" s="12" t="s">
        <v>23</v>
      </c>
      <c r="B1440" s="24">
        <v>0</v>
      </c>
      <c r="C1440" s="26">
        <v>0</v>
      </c>
      <c r="D1440" s="24">
        <v>0</v>
      </c>
      <c r="E1440" s="26">
        <v>0</v>
      </c>
      <c r="F1440" s="26">
        <v>8.9999999999999993E-3</v>
      </c>
      <c r="G1440" s="26">
        <v>1.7999999999999999E-2</v>
      </c>
      <c r="H1440" s="109" t="s">
        <v>856</v>
      </c>
    </row>
    <row r="1441" spans="1:8" ht="16.5" thickBot="1">
      <c r="A1441" s="12" t="s">
        <v>24</v>
      </c>
      <c r="B1441" s="24">
        <v>0</v>
      </c>
      <c r="C1441" s="24">
        <v>0</v>
      </c>
      <c r="D1441" s="24">
        <v>0</v>
      </c>
      <c r="E1441" s="24">
        <v>0</v>
      </c>
      <c r="F1441" s="26">
        <v>0</v>
      </c>
      <c r="G1441" s="26">
        <v>0</v>
      </c>
      <c r="H1441" s="109" t="s">
        <v>818</v>
      </c>
    </row>
    <row r="1442" spans="1:8" ht="16.5" thickBot="1">
      <c r="A1442" s="12" t="s">
        <v>25</v>
      </c>
      <c r="B1442" s="24">
        <v>0</v>
      </c>
      <c r="C1442" s="24">
        <v>0</v>
      </c>
      <c r="D1442" s="24">
        <v>0</v>
      </c>
      <c r="E1442" s="24">
        <v>0</v>
      </c>
      <c r="F1442" s="26">
        <v>7.1</v>
      </c>
      <c r="G1442" s="26">
        <v>2.8119999999999998</v>
      </c>
      <c r="H1442" s="109" t="s">
        <v>26</v>
      </c>
    </row>
    <row r="1443" spans="1:8" ht="16.5" thickBot="1">
      <c r="A1443" s="12" t="s">
        <v>27</v>
      </c>
      <c r="B1443" s="24">
        <v>0</v>
      </c>
      <c r="C1443" s="26">
        <v>0</v>
      </c>
      <c r="D1443" s="24">
        <v>0.44266300000000003</v>
      </c>
      <c r="E1443" s="26">
        <v>0.96615740000000006</v>
      </c>
      <c r="F1443" s="26">
        <v>1.9E-2</v>
      </c>
      <c r="G1443" s="26">
        <v>1.7000000000000001E-2</v>
      </c>
      <c r="H1443" s="109" t="s">
        <v>851</v>
      </c>
    </row>
    <row r="1444" spans="1:8" ht="16.5" thickBot="1">
      <c r="A1444" s="12" t="s">
        <v>28</v>
      </c>
      <c r="B1444" s="24">
        <v>0</v>
      </c>
      <c r="C1444" s="24">
        <v>0</v>
      </c>
      <c r="D1444" s="24">
        <v>0</v>
      </c>
      <c r="E1444" s="24">
        <v>0</v>
      </c>
      <c r="F1444" s="26">
        <v>0</v>
      </c>
      <c r="G1444" s="26">
        <v>0</v>
      </c>
      <c r="H1444" s="109" t="s">
        <v>853</v>
      </c>
    </row>
    <row r="1445" spans="1:8" ht="16.5" thickBot="1">
      <c r="A1445" s="12" t="s">
        <v>29</v>
      </c>
      <c r="B1445" s="24">
        <v>0</v>
      </c>
      <c r="C1445" s="24">
        <v>0</v>
      </c>
      <c r="D1445" s="24">
        <v>0</v>
      </c>
      <c r="E1445" s="26">
        <v>1E-3</v>
      </c>
      <c r="F1445" s="26">
        <v>0</v>
      </c>
      <c r="G1445" s="26">
        <v>0</v>
      </c>
      <c r="H1445" s="109" t="s">
        <v>821</v>
      </c>
    </row>
    <row r="1446" spans="1:8" ht="16.5" thickBot="1">
      <c r="A1446" s="12" t="s">
        <v>30</v>
      </c>
      <c r="B1446" s="24">
        <v>9.0999999999999998E-2</v>
      </c>
      <c r="C1446" s="26">
        <v>7.1999999999999995E-2</v>
      </c>
      <c r="D1446" s="24">
        <v>1.0329999999999999</v>
      </c>
      <c r="E1446" s="26">
        <v>2.9369999999999998</v>
      </c>
      <c r="F1446" s="26">
        <v>0</v>
      </c>
      <c r="G1446" s="26">
        <v>0</v>
      </c>
      <c r="H1446" s="109" t="s">
        <v>848</v>
      </c>
    </row>
    <row r="1447" spans="1:8" ht="16.5" thickBot="1">
      <c r="A1447" s="12" t="s">
        <v>31</v>
      </c>
      <c r="B1447" s="24">
        <v>0.01</v>
      </c>
      <c r="C1447" s="26">
        <v>3.5000000000000003E-2</v>
      </c>
      <c r="D1447" s="24">
        <v>6.0000000000000001E-3</v>
      </c>
      <c r="E1447" s="26">
        <v>2.3E-2</v>
      </c>
      <c r="F1447" s="26">
        <v>0</v>
      </c>
      <c r="G1447" s="26">
        <v>0</v>
      </c>
      <c r="H1447" s="109" t="s">
        <v>849</v>
      </c>
    </row>
    <row r="1448" spans="1:8" ht="16.5" thickBot="1">
      <c r="A1448" s="12" t="s">
        <v>32</v>
      </c>
      <c r="B1448" s="24">
        <v>0</v>
      </c>
      <c r="C1448" s="26">
        <v>0</v>
      </c>
      <c r="D1448" s="24">
        <v>0</v>
      </c>
      <c r="E1448" s="24">
        <v>0</v>
      </c>
      <c r="F1448" s="26">
        <v>0</v>
      </c>
      <c r="G1448" s="26">
        <v>0</v>
      </c>
      <c r="H1448" s="109" t="s">
        <v>854</v>
      </c>
    </row>
    <row r="1449" spans="1:8" ht="16.5" thickBot="1">
      <c r="A1449" s="12" t="s">
        <v>33</v>
      </c>
      <c r="B1449" s="24">
        <v>1.7999999999999999E-2</v>
      </c>
      <c r="C1449" s="26">
        <v>3.6363636363636362E-2</v>
      </c>
      <c r="D1449" s="24">
        <v>0.125</v>
      </c>
      <c r="E1449" s="26">
        <v>0.23466891606916915</v>
      </c>
      <c r="F1449" s="26">
        <v>6.0000000000000001E-3</v>
      </c>
      <c r="G1449" s="26">
        <v>4.5999999999999999E-2</v>
      </c>
      <c r="H1449" s="109" t="s">
        <v>852</v>
      </c>
    </row>
    <row r="1450" spans="1:8" ht="16.5" thickBot="1">
      <c r="A1450" s="12" t="s">
        <v>34</v>
      </c>
      <c r="B1450" s="24">
        <v>0</v>
      </c>
      <c r="C1450" s="24">
        <v>0</v>
      </c>
      <c r="D1450" s="24">
        <v>0</v>
      </c>
      <c r="E1450" s="24">
        <v>0</v>
      </c>
      <c r="F1450" s="26">
        <v>0</v>
      </c>
      <c r="G1450" s="26">
        <v>0</v>
      </c>
      <c r="H1450" s="109" t="s">
        <v>850</v>
      </c>
    </row>
    <row r="1451" spans="1:8" ht="16.5" thickBot="1">
      <c r="A1451" s="12" t="s">
        <v>35</v>
      </c>
      <c r="B1451" s="24">
        <v>0</v>
      </c>
      <c r="C1451" s="24">
        <v>0</v>
      </c>
      <c r="D1451" s="24">
        <v>0</v>
      </c>
      <c r="E1451" s="24">
        <v>0</v>
      </c>
      <c r="F1451" s="26">
        <v>0</v>
      </c>
      <c r="G1451" s="26">
        <v>0</v>
      </c>
      <c r="H1451" s="109" t="s">
        <v>36</v>
      </c>
    </row>
    <row r="1452" spans="1:8" ht="16.5" thickBot="1">
      <c r="A1452" s="54" t="s">
        <v>37</v>
      </c>
      <c r="B1452" s="27">
        <v>0</v>
      </c>
      <c r="C1452" s="28">
        <v>0</v>
      </c>
      <c r="D1452" s="24">
        <v>0</v>
      </c>
      <c r="E1452" s="24">
        <v>0</v>
      </c>
      <c r="F1452" s="26">
        <v>0</v>
      </c>
      <c r="G1452" s="26">
        <v>0</v>
      </c>
      <c r="H1452" s="108" t="s">
        <v>38</v>
      </c>
    </row>
    <row r="1453" spans="1:8" ht="16.5" thickBot="1">
      <c r="A1453" s="75" t="s">
        <v>552</v>
      </c>
      <c r="B1453" s="77">
        <f>SUM(B1431:B1452)</f>
        <v>0.16639299999999999</v>
      </c>
      <c r="C1453" s="77">
        <f>SUM(C1431:C1452)</f>
        <v>0.18667085040363635</v>
      </c>
      <c r="D1453" s="77">
        <f>SUM(D1431:D1452)</f>
        <v>34.87166400000001</v>
      </c>
      <c r="E1453" s="77">
        <f>SUM(E1431:E1452)</f>
        <v>42.590325381479168</v>
      </c>
      <c r="F1453" s="126">
        <f>SUM(F1431:F1452)</f>
        <v>7.141</v>
      </c>
      <c r="G1453" s="126">
        <v>14.074999999999999</v>
      </c>
      <c r="H1453" s="105" t="s">
        <v>855</v>
      </c>
    </row>
    <row r="1454" spans="1:8" ht="16.5" thickBot="1">
      <c r="A1454" s="75" t="s">
        <v>545</v>
      </c>
      <c r="B1454" s="77">
        <v>237.09</v>
      </c>
      <c r="C1454" s="77">
        <v>348.33199999999999</v>
      </c>
      <c r="D1454" s="77">
        <v>261.74799999999999</v>
      </c>
      <c r="E1454" s="77">
        <v>380.86700000000002</v>
      </c>
      <c r="F1454" s="126">
        <f>D1454/E1454*G1454</f>
        <v>169.82999909154637</v>
      </c>
      <c r="G1454" s="126">
        <v>247.11799999999999</v>
      </c>
      <c r="H1454" s="112" t="s">
        <v>553</v>
      </c>
    </row>
    <row r="1458" spans="1:8">
      <c r="A1458" s="119" t="s">
        <v>516</v>
      </c>
      <c r="H1458" s="120" t="s">
        <v>517</v>
      </c>
    </row>
    <row r="1459" spans="1:8">
      <c r="A1459" s="97" t="s">
        <v>679</v>
      </c>
      <c r="H1459" s="102" t="s">
        <v>163</v>
      </c>
    </row>
    <row r="1460" spans="1:8" ht="16.5" customHeight="1" thickBot="1">
      <c r="A1460" s="68" t="s">
        <v>43</v>
      </c>
      <c r="E1460" s="38"/>
      <c r="G1460" s="38" t="s">
        <v>477</v>
      </c>
      <c r="H1460" s="38" t="s">
        <v>476</v>
      </c>
    </row>
    <row r="1461" spans="1:8" ht="16.5" thickBot="1">
      <c r="A1461" s="55" t="s">
        <v>7</v>
      </c>
      <c r="B1461" s="238">
        <v>2016</v>
      </c>
      <c r="C1461" s="239"/>
      <c r="D1461" s="238">
        <v>2017</v>
      </c>
      <c r="E1461" s="239"/>
      <c r="F1461" s="238">
        <v>2018</v>
      </c>
      <c r="G1461" s="239"/>
      <c r="H1461" s="56" t="s">
        <v>3</v>
      </c>
    </row>
    <row r="1462" spans="1:8">
      <c r="A1462" s="57"/>
      <c r="B1462" s="54" t="s">
        <v>46</v>
      </c>
      <c r="C1462" s="103" t="s">
        <v>47</v>
      </c>
      <c r="D1462" s="103" t="s">
        <v>46</v>
      </c>
      <c r="E1462" s="22" t="s">
        <v>47</v>
      </c>
      <c r="F1462" s="103" t="s">
        <v>46</v>
      </c>
      <c r="G1462" s="22" t="s">
        <v>47</v>
      </c>
      <c r="H1462" s="58"/>
    </row>
    <row r="1463" spans="1:8" ht="16.5" thickBot="1">
      <c r="A1463" s="59"/>
      <c r="B1463" s="23" t="s">
        <v>48</v>
      </c>
      <c r="C1463" s="6" t="s">
        <v>49</v>
      </c>
      <c r="D1463" s="107" t="s">
        <v>48</v>
      </c>
      <c r="E1463" s="2" t="s">
        <v>49</v>
      </c>
      <c r="F1463" s="26" t="s">
        <v>48</v>
      </c>
      <c r="G1463" s="26" t="s">
        <v>49</v>
      </c>
      <c r="H1463" s="60"/>
    </row>
    <row r="1464" spans="1:8" ht="17.25" thickTop="1" thickBot="1">
      <c r="A1464" s="12" t="s">
        <v>13</v>
      </c>
      <c r="B1464" s="24">
        <v>0.63948900000000009</v>
      </c>
      <c r="C1464" s="26">
        <v>2.86</v>
      </c>
      <c r="D1464" s="24">
        <v>0.23411000000000001</v>
      </c>
      <c r="E1464" s="26">
        <v>1.0900000000000001</v>
      </c>
      <c r="F1464" s="26">
        <v>0.57499999999999996</v>
      </c>
      <c r="G1464" s="26">
        <v>2.0859999999999999</v>
      </c>
      <c r="H1464" s="109" t="s">
        <v>819</v>
      </c>
    </row>
    <row r="1465" spans="1:8" ht="16.5" thickBot="1">
      <c r="A1465" s="12" t="s">
        <v>14</v>
      </c>
      <c r="B1465" s="24">
        <v>3.1960000000000002</v>
      </c>
      <c r="C1465" s="26">
        <v>6.1319999999999997</v>
      </c>
      <c r="D1465" s="24">
        <v>2.44</v>
      </c>
      <c r="E1465" s="26">
        <v>5.36</v>
      </c>
      <c r="F1465" s="26">
        <v>2.956</v>
      </c>
      <c r="G1465" s="26">
        <v>8.2949999999999999</v>
      </c>
      <c r="H1465" s="109" t="s">
        <v>840</v>
      </c>
    </row>
    <row r="1466" spans="1:8" ht="16.5" thickBot="1">
      <c r="A1466" s="12" t="s">
        <v>15</v>
      </c>
      <c r="B1466" s="24">
        <v>3.3000000000000002E-2</v>
      </c>
      <c r="C1466" s="26">
        <v>0.11600000000000001</v>
      </c>
      <c r="D1466" s="24">
        <v>4.0000000000000001E-3</v>
      </c>
      <c r="E1466" s="26">
        <v>1.0999999999999999E-2</v>
      </c>
      <c r="F1466" s="26">
        <v>0.01</v>
      </c>
      <c r="G1466" s="26">
        <v>4.9000000000000002E-2</v>
      </c>
      <c r="H1466" s="109" t="s">
        <v>841</v>
      </c>
    </row>
    <row r="1467" spans="1:8" ht="16.5" thickBot="1">
      <c r="A1467" s="12" t="s">
        <v>16</v>
      </c>
      <c r="B1467" s="24">
        <v>107.95512100000001</v>
      </c>
      <c r="C1467" s="26">
        <v>371.54773628999993</v>
      </c>
      <c r="D1467" s="24">
        <v>95.287000000000006</v>
      </c>
      <c r="E1467" s="26">
        <v>406.64</v>
      </c>
      <c r="F1467" s="26">
        <v>213.81899999999999</v>
      </c>
      <c r="G1467" s="26">
        <v>784.22500000000002</v>
      </c>
      <c r="H1467" s="109" t="s">
        <v>844</v>
      </c>
    </row>
    <row r="1468" spans="1:8" ht="16.5" thickBot="1">
      <c r="A1468" s="12" t="s">
        <v>17</v>
      </c>
      <c r="B1468" s="24">
        <v>4.7219999999999998E-2</v>
      </c>
      <c r="C1468" s="26">
        <v>0.15951422626</v>
      </c>
      <c r="D1468" s="24">
        <v>6.0012999999999997E-2</v>
      </c>
      <c r="E1468" s="26">
        <v>0.11910335859999999</v>
      </c>
      <c r="F1468" s="26">
        <v>7.5999999999999998E-2</v>
      </c>
      <c r="G1468" s="26">
        <v>0.27600000000000002</v>
      </c>
      <c r="H1468" s="109" t="s">
        <v>845</v>
      </c>
    </row>
    <row r="1469" spans="1:8" ht="16.5" thickBot="1">
      <c r="A1469" s="12" t="s">
        <v>18</v>
      </c>
      <c r="B1469" s="24">
        <v>0</v>
      </c>
      <c r="C1469" s="24">
        <v>0</v>
      </c>
      <c r="D1469" s="24">
        <v>0</v>
      </c>
      <c r="E1469" s="24">
        <v>0</v>
      </c>
      <c r="F1469" s="26">
        <v>0</v>
      </c>
      <c r="G1469" s="26">
        <v>0</v>
      </c>
      <c r="H1469" s="109" t="s">
        <v>820</v>
      </c>
    </row>
    <row r="1470" spans="1:8" ht="16.5" thickBot="1">
      <c r="A1470" s="12" t="s">
        <v>19</v>
      </c>
      <c r="B1470" s="24">
        <v>0</v>
      </c>
      <c r="C1470" s="24">
        <v>0</v>
      </c>
      <c r="D1470" s="24">
        <v>0</v>
      </c>
      <c r="E1470" s="24">
        <v>0</v>
      </c>
      <c r="F1470" s="26">
        <v>0</v>
      </c>
      <c r="G1470" s="26">
        <v>0</v>
      </c>
      <c r="H1470" s="109" t="s">
        <v>20</v>
      </c>
    </row>
    <row r="1471" spans="1:8" ht="16.5" thickBot="1">
      <c r="A1471" s="12" t="s">
        <v>21</v>
      </c>
      <c r="B1471" s="24">
        <v>0.58299999999999996</v>
      </c>
      <c r="C1471" s="26">
        <v>1.496</v>
      </c>
      <c r="D1471" s="24">
        <v>0.58699999999999997</v>
      </c>
      <c r="E1471" s="26">
        <v>1.8859999999999999</v>
      </c>
      <c r="F1471" s="26">
        <v>0.38900000000000001</v>
      </c>
      <c r="G1471" s="26">
        <v>1.5349999999999999</v>
      </c>
      <c r="H1471" s="109" t="s">
        <v>846</v>
      </c>
    </row>
    <row r="1472" spans="1:8" ht="16.5" thickBot="1">
      <c r="A1472" s="12" t="s">
        <v>22</v>
      </c>
      <c r="B1472" s="24">
        <v>2.66E-3</v>
      </c>
      <c r="C1472" s="26">
        <v>1.2580000000000001E-2</v>
      </c>
      <c r="D1472" s="24">
        <v>0</v>
      </c>
      <c r="E1472" s="24">
        <v>0</v>
      </c>
      <c r="F1472" s="26">
        <v>0</v>
      </c>
      <c r="G1472" s="26">
        <v>0</v>
      </c>
      <c r="H1472" s="109" t="s">
        <v>847</v>
      </c>
    </row>
    <row r="1473" spans="1:8" ht="16.5" thickBot="1">
      <c r="A1473" s="12" t="s">
        <v>23</v>
      </c>
      <c r="B1473" s="24">
        <v>36.164000000000001</v>
      </c>
      <c r="C1473" s="26">
        <v>90.268000000000001</v>
      </c>
      <c r="D1473" s="24">
        <v>28.765999999999998</v>
      </c>
      <c r="E1473" s="26">
        <v>91.646000000000001</v>
      </c>
      <c r="F1473" s="26">
        <v>41.545000000000002</v>
      </c>
      <c r="G1473" s="26">
        <v>133.999</v>
      </c>
      <c r="H1473" s="109" t="s">
        <v>856</v>
      </c>
    </row>
    <row r="1474" spans="1:8" ht="16.5" thickBot="1">
      <c r="A1474" s="12" t="s">
        <v>24</v>
      </c>
      <c r="B1474" s="24">
        <v>0</v>
      </c>
      <c r="C1474" s="24">
        <v>0</v>
      </c>
      <c r="D1474" s="24">
        <v>0</v>
      </c>
      <c r="E1474" s="26">
        <v>1E-3</v>
      </c>
      <c r="F1474" s="26">
        <v>1.6E-2</v>
      </c>
      <c r="G1474" s="26">
        <v>5.5E-2</v>
      </c>
      <c r="H1474" s="109" t="s">
        <v>818</v>
      </c>
    </row>
    <row r="1475" spans="1:8" ht="16.5" thickBot="1">
      <c r="A1475" s="12" t="s">
        <v>25</v>
      </c>
      <c r="B1475" s="24">
        <v>0</v>
      </c>
      <c r="C1475" s="26">
        <v>0</v>
      </c>
      <c r="D1475" s="24">
        <v>1E-3</v>
      </c>
      <c r="E1475" s="26">
        <v>6.0000000000000001E-3</v>
      </c>
      <c r="F1475" s="26">
        <v>0</v>
      </c>
      <c r="G1475" s="26">
        <v>0</v>
      </c>
      <c r="H1475" s="109" t="s">
        <v>26</v>
      </c>
    </row>
    <row r="1476" spans="1:8" ht="16.5" thickBot="1">
      <c r="A1476" s="12" t="s">
        <v>27</v>
      </c>
      <c r="B1476" s="24">
        <v>0.338447</v>
      </c>
      <c r="C1476" s="26">
        <v>0.36153000000000002</v>
      </c>
      <c r="D1476" s="24">
        <v>0.14649200000000001</v>
      </c>
      <c r="E1476" s="26">
        <v>0.41416960000000003</v>
      </c>
      <c r="F1476" s="26">
        <v>0.126</v>
      </c>
      <c r="G1476" s="26">
        <v>0.51900000000000002</v>
      </c>
      <c r="H1476" s="109" t="s">
        <v>851</v>
      </c>
    </row>
    <row r="1477" spans="1:8" ht="16.5" thickBot="1">
      <c r="A1477" s="12" t="s">
        <v>28</v>
      </c>
      <c r="B1477" s="24">
        <v>9.2590000000000003</v>
      </c>
      <c r="C1477" s="26">
        <v>43.073999999999998</v>
      </c>
      <c r="D1477" s="24">
        <v>3.649</v>
      </c>
      <c r="E1477" s="26">
        <v>14.08</v>
      </c>
      <c r="F1477" s="26">
        <v>0</v>
      </c>
      <c r="G1477" s="26">
        <v>44.444000000000003</v>
      </c>
      <c r="H1477" s="109" t="s">
        <v>853</v>
      </c>
    </row>
    <row r="1478" spans="1:8" ht="16.5" thickBot="1">
      <c r="A1478" s="12" t="s">
        <v>29</v>
      </c>
      <c r="B1478" s="24">
        <v>0</v>
      </c>
      <c r="C1478" s="26">
        <v>0</v>
      </c>
      <c r="D1478" s="24">
        <v>3.5000000000000003E-2</v>
      </c>
      <c r="E1478" s="26">
        <v>0.13100000000000001</v>
      </c>
      <c r="F1478" s="26">
        <v>0</v>
      </c>
      <c r="G1478" s="26">
        <v>0.114</v>
      </c>
      <c r="H1478" s="109" t="s">
        <v>821</v>
      </c>
    </row>
    <row r="1479" spans="1:8" ht="16.5" thickBot="1">
      <c r="A1479" s="12" t="s">
        <v>30</v>
      </c>
      <c r="B1479" s="24">
        <v>0.17899999999999999</v>
      </c>
      <c r="C1479" s="26">
        <v>1</v>
      </c>
      <c r="D1479" s="24">
        <v>0.17</v>
      </c>
      <c r="E1479" s="26">
        <v>1.123</v>
      </c>
      <c r="F1479" s="26">
        <v>0.22500000000000001</v>
      </c>
      <c r="G1479" s="26">
        <v>1.179</v>
      </c>
      <c r="H1479" s="109" t="s">
        <v>848</v>
      </c>
    </row>
    <row r="1480" spans="1:8" ht="16.5" thickBot="1">
      <c r="A1480" s="12" t="s">
        <v>31</v>
      </c>
      <c r="B1480" s="24">
        <v>10.009</v>
      </c>
      <c r="C1480" s="26">
        <v>30.111000000000001</v>
      </c>
      <c r="D1480" s="24">
        <v>11.627000000000001</v>
      </c>
      <c r="E1480" s="26">
        <v>38.087000000000003</v>
      </c>
      <c r="F1480" s="26">
        <v>7.4859999999999998</v>
      </c>
      <c r="G1480" s="26">
        <v>25.687999999999999</v>
      </c>
      <c r="H1480" s="109" t="s">
        <v>849</v>
      </c>
    </row>
    <row r="1481" spans="1:8" ht="16.5" thickBot="1">
      <c r="A1481" s="12" t="s">
        <v>32</v>
      </c>
      <c r="B1481" s="24">
        <v>0</v>
      </c>
      <c r="C1481" s="24">
        <v>0</v>
      </c>
      <c r="D1481" s="24">
        <v>0</v>
      </c>
      <c r="E1481" s="24">
        <v>0</v>
      </c>
      <c r="F1481" s="26">
        <v>2.1000000000000001E-2</v>
      </c>
      <c r="G1481" s="26">
        <v>8.5999999999999993E-2</v>
      </c>
      <c r="H1481" s="109" t="s">
        <v>854</v>
      </c>
    </row>
    <row r="1482" spans="1:8" ht="16.5" thickBot="1">
      <c r="A1482" s="12" t="s">
        <v>33</v>
      </c>
      <c r="B1482" s="24">
        <v>4.327</v>
      </c>
      <c r="C1482" s="26">
        <v>18.129181315921649</v>
      </c>
      <c r="D1482" s="24">
        <v>4.7140000000000004</v>
      </c>
      <c r="E1482" s="26">
        <v>11.223000140587658</v>
      </c>
      <c r="F1482" s="26">
        <v>1.5229999999999999</v>
      </c>
      <c r="G1482" s="26">
        <v>5.2350000000000003</v>
      </c>
      <c r="H1482" s="109" t="s">
        <v>852</v>
      </c>
    </row>
    <row r="1483" spans="1:8" ht="16.5" thickBot="1">
      <c r="A1483" s="12" t="s">
        <v>34</v>
      </c>
      <c r="B1483" s="24">
        <v>15.532999999999999</v>
      </c>
      <c r="C1483" s="26">
        <v>53.786000000000001</v>
      </c>
      <c r="D1483" s="24">
        <v>8.7040000000000006</v>
      </c>
      <c r="E1483" s="26">
        <v>33.218000000000004</v>
      </c>
      <c r="F1483" s="26">
        <v>15.038</v>
      </c>
      <c r="G1483" s="26">
        <v>50.552</v>
      </c>
      <c r="H1483" s="109" t="s">
        <v>850</v>
      </c>
    </row>
    <row r="1484" spans="1:8" ht="16.5" thickBot="1">
      <c r="A1484" s="12" t="s">
        <v>35</v>
      </c>
      <c r="B1484" s="24">
        <v>0</v>
      </c>
      <c r="C1484" s="24">
        <v>0</v>
      </c>
      <c r="D1484" s="24">
        <v>0</v>
      </c>
      <c r="E1484" s="24">
        <v>0</v>
      </c>
      <c r="F1484" s="26">
        <v>0</v>
      </c>
      <c r="G1484" s="26">
        <v>0</v>
      </c>
      <c r="H1484" s="109" t="s">
        <v>36</v>
      </c>
    </row>
    <row r="1485" spans="1:8" ht="16.5" thickBot="1">
      <c r="A1485" s="54" t="s">
        <v>37</v>
      </c>
      <c r="B1485" s="27">
        <v>0</v>
      </c>
      <c r="C1485" s="28">
        <v>0</v>
      </c>
      <c r="D1485" s="24">
        <v>0</v>
      </c>
      <c r="E1485" s="24">
        <v>0</v>
      </c>
      <c r="F1485" s="26">
        <v>0</v>
      </c>
      <c r="G1485" s="26">
        <v>0</v>
      </c>
      <c r="H1485" s="108" t="s">
        <v>38</v>
      </c>
    </row>
    <row r="1486" spans="1:8" ht="16.5" thickBot="1">
      <c r="A1486" s="75" t="s">
        <v>552</v>
      </c>
      <c r="B1486" s="77">
        <f t="shared" ref="B1486:G1486" si="143">SUM(B1464:B1485)</f>
        <v>188.26593699999998</v>
      </c>
      <c r="C1486" s="77">
        <f t="shared" si="143"/>
        <v>619.05354183218151</v>
      </c>
      <c r="D1486" s="77">
        <f t="shared" si="143"/>
        <v>156.42461500000002</v>
      </c>
      <c r="E1486" s="77">
        <f t="shared" si="143"/>
        <v>605.03527309918752</v>
      </c>
      <c r="F1486" s="126">
        <f t="shared" si="143"/>
        <v>283.80500000000006</v>
      </c>
      <c r="G1486" s="126">
        <f t="shared" si="143"/>
        <v>1058.3369999999998</v>
      </c>
      <c r="H1486" s="105" t="s">
        <v>855</v>
      </c>
    </row>
    <row r="1487" spans="1:8" ht="16.5" thickBot="1">
      <c r="A1487" s="75" t="s">
        <v>545</v>
      </c>
      <c r="B1487" s="77">
        <v>1843.0129999999999</v>
      </c>
      <c r="C1487" s="77">
        <v>7390.9920000000002</v>
      </c>
      <c r="D1487" s="77">
        <v>1662.8620000000001</v>
      </c>
      <c r="E1487" s="77">
        <v>8183.2160000000003</v>
      </c>
      <c r="F1487" s="126">
        <f>D1487/E1487*G1487</f>
        <v>1711.6053497280288</v>
      </c>
      <c r="G1487" s="126">
        <v>8423.09</v>
      </c>
      <c r="H1487" s="112" t="s">
        <v>553</v>
      </c>
    </row>
    <row r="1489" spans="1:8">
      <c r="A1489" s="119" t="s">
        <v>518</v>
      </c>
      <c r="H1489" s="120" t="s">
        <v>519</v>
      </c>
    </row>
    <row r="1490" spans="1:8">
      <c r="A1490" s="97" t="s">
        <v>680</v>
      </c>
      <c r="H1490" s="102" t="s">
        <v>166</v>
      </c>
    </row>
    <row r="1491" spans="1:8" ht="16.5" customHeight="1" thickBot="1">
      <c r="A1491" s="68" t="s">
        <v>43</v>
      </c>
      <c r="E1491" s="38"/>
      <c r="G1491" s="38" t="s">
        <v>477</v>
      </c>
      <c r="H1491" s="38" t="s">
        <v>476</v>
      </c>
    </row>
    <row r="1492" spans="1:8" ht="16.5" thickBot="1">
      <c r="A1492" s="55" t="s">
        <v>7</v>
      </c>
      <c r="B1492" s="238">
        <v>2016</v>
      </c>
      <c r="C1492" s="239"/>
      <c r="D1492" s="238">
        <v>2017</v>
      </c>
      <c r="E1492" s="239"/>
      <c r="F1492" s="238">
        <v>2018</v>
      </c>
      <c r="G1492" s="239"/>
      <c r="H1492" s="56" t="s">
        <v>3</v>
      </c>
    </row>
    <row r="1493" spans="1:8">
      <c r="A1493" s="57"/>
      <c r="B1493" s="54" t="s">
        <v>46</v>
      </c>
      <c r="C1493" s="103" t="s">
        <v>47</v>
      </c>
      <c r="D1493" s="103" t="s">
        <v>46</v>
      </c>
      <c r="E1493" s="22" t="s">
        <v>47</v>
      </c>
      <c r="F1493" s="103" t="s">
        <v>46</v>
      </c>
      <c r="G1493" s="22" t="s">
        <v>47</v>
      </c>
      <c r="H1493" s="58"/>
    </row>
    <row r="1494" spans="1:8" ht="16.5" thickBot="1">
      <c r="A1494" s="59"/>
      <c r="B1494" s="23" t="s">
        <v>48</v>
      </c>
      <c r="C1494" s="6" t="s">
        <v>49</v>
      </c>
      <c r="D1494" s="107" t="s">
        <v>48</v>
      </c>
      <c r="E1494" s="2" t="s">
        <v>49</v>
      </c>
      <c r="F1494" s="107" t="s">
        <v>48</v>
      </c>
      <c r="G1494" s="2" t="s">
        <v>49</v>
      </c>
      <c r="H1494" s="60"/>
    </row>
    <row r="1495" spans="1:8" ht="17.25" thickTop="1" thickBot="1">
      <c r="A1495" s="12" t="s">
        <v>13</v>
      </c>
      <c r="B1495" s="24">
        <v>5.0000000000000001E-3</v>
      </c>
      <c r="C1495" s="26">
        <v>2.4E-2</v>
      </c>
      <c r="D1495" s="24">
        <v>6.8000000000000005E-2</v>
      </c>
      <c r="E1495" s="26">
        <v>0.222</v>
      </c>
      <c r="F1495" s="26">
        <v>0.24199999999999999</v>
      </c>
      <c r="G1495" s="26">
        <v>0.91100000000000003</v>
      </c>
      <c r="H1495" s="109" t="s">
        <v>819</v>
      </c>
    </row>
    <row r="1496" spans="1:8" ht="16.5" thickBot="1">
      <c r="A1496" s="12" t="s">
        <v>14</v>
      </c>
      <c r="B1496" s="24">
        <v>0.21</v>
      </c>
      <c r="C1496" s="26">
        <v>0.17799999999999999</v>
      </c>
      <c r="D1496" s="24">
        <v>0.84799999999999998</v>
      </c>
      <c r="E1496" s="26">
        <v>1.2210000000000001</v>
      </c>
      <c r="F1496" s="26">
        <v>0.29899999999999999</v>
      </c>
      <c r="G1496" s="26">
        <v>0.57199999999999995</v>
      </c>
      <c r="H1496" s="109" t="s">
        <v>840</v>
      </c>
    </row>
    <row r="1497" spans="1:8" ht="16.5" thickBot="1">
      <c r="A1497" s="12" t="s">
        <v>15</v>
      </c>
      <c r="B1497" s="24">
        <v>0</v>
      </c>
      <c r="C1497" s="26">
        <v>2E-3</v>
      </c>
      <c r="D1497" s="24">
        <v>0</v>
      </c>
      <c r="E1497" s="26">
        <v>1E-3</v>
      </c>
      <c r="F1497" s="26">
        <v>1.2E-2</v>
      </c>
      <c r="G1497" s="26">
        <v>0.05</v>
      </c>
      <c r="H1497" s="109" t="s">
        <v>841</v>
      </c>
    </row>
    <row r="1498" spans="1:8" ht="16.5" thickBot="1">
      <c r="A1498" s="12" t="s">
        <v>16</v>
      </c>
      <c r="B1498" s="24">
        <v>0</v>
      </c>
      <c r="C1498" s="26">
        <v>0</v>
      </c>
      <c r="D1498" s="24"/>
      <c r="E1498" s="26"/>
      <c r="F1498" s="26">
        <v>0</v>
      </c>
      <c r="G1498" s="26">
        <v>0</v>
      </c>
      <c r="H1498" s="109" t="s">
        <v>844</v>
      </c>
    </row>
    <row r="1499" spans="1:8" ht="16.5" thickBot="1">
      <c r="A1499" s="12" t="s">
        <v>17</v>
      </c>
      <c r="B1499" s="24">
        <v>0</v>
      </c>
      <c r="C1499" s="26">
        <v>0</v>
      </c>
      <c r="D1499" s="24">
        <v>0</v>
      </c>
      <c r="E1499" s="26">
        <v>0</v>
      </c>
      <c r="F1499" s="26">
        <v>0</v>
      </c>
      <c r="G1499" s="26">
        <v>0</v>
      </c>
      <c r="H1499" s="109" t="s">
        <v>845</v>
      </c>
    </row>
    <row r="1500" spans="1:8" ht="16.5" thickBot="1">
      <c r="A1500" s="12" t="s">
        <v>18</v>
      </c>
      <c r="B1500" s="24">
        <v>0</v>
      </c>
      <c r="C1500" s="26">
        <v>0</v>
      </c>
      <c r="D1500" s="24"/>
      <c r="E1500" s="26"/>
      <c r="F1500" s="26">
        <v>0</v>
      </c>
      <c r="G1500" s="26">
        <v>0</v>
      </c>
      <c r="H1500" s="109" t="s">
        <v>820</v>
      </c>
    </row>
    <row r="1501" spans="1:8" ht="16.5" thickBot="1">
      <c r="A1501" s="12" t="s">
        <v>19</v>
      </c>
      <c r="B1501" s="24">
        <v>0</v>
      </c>
      <c r="C1501" s="26">
        <v>0</v>
      </c>
      <c r="D1501" s="24"/>
      <c r="E1501" s="26"/>
      <c r="F1501" s="26">
        <v>0</v>
      </c>
      <c r="G1501" s="26">
        <v>0</v>
      </c>
      <c r="H1501" s="109" t="s">
        <v>20</v>
      </c>
    </row>
    <row r="1502" spans="1:8" ht="16.5" thickBot="1">
      <c r="A1502" s="12" t="s">
        <v>21</v>
      </c>
      <c r="B1502" s="24">
        <v>1.6E-2</v>
      </c>
      <c r="C1502" s="26">
        <v>3.2000000000000001E-2</v>
      </c>
      <c r="D1502" s="24">
        <v>0.125</v>
      </c>
      <c r="E1502" s="26">
        <v>0.432</v>
      </c>
      <c r="F1502" s="26">
        <v>2.5000000000000001E-2</v>
      </c>
      <c r="G1502" s="26">
        <v>0.03</v>
      </c>
      <c r="H1502" s="109" t="s">
        <v>846</v>
      </c>
    </row>
    <row r="1503" spans="1:8" ht="16.5" thickBot="1">
      <c r="A1503" s="12" t="s">
        <v>22</v>
      </c>
      <c r="B1503" s="24">
        <v>0.50312000000000001</v>
      </c>
      <c r="C1503" s="26">
        <v>0.67983799999999994</v>
      </c>
      <c r="D1503" s="24">
        <v>7.5999999999999998E-2</v>
      </c>
      <c r="E1503" s="26">
        <v>0.11600000000000001</v>
      </c>
      <c r="F1503" s="26">
        <v>7.3999999999999996E-2</v>
      </c>
      <c r="G1503" s="26">
        <v>0.152</v>
      </c>
      <c r="H1503" s="109" t="s">
        <v>847</v>
      </c>
    </row>
    <row r="1504" spans="1:8" ht="16.5" thickBot="1">
      <c r="A1504" s="12" t="s">
        <v>23</v>
      </c>
      <c r="B1504" s="24">
        <v>0.01</v>
      </c>
      <c r="C1504" s="26">
        <v>2.1999999999999999E-2</v>
      </c>
      <c r="D1504" s="24">
        <v>2.9000000000000001E-2</v>
      </c>
      <c r="E1504" s="26">
        <v>4.8000000000000001E-2</v>
      </c>
      <c r="F1504" s="26">
        <v>3.3000000000000002E-2</v>
      </c>
      <c r="G1504" s="26">
        <v>7.0000000000000007E-2</v>
      </c>
      <c r="H1504" s="109" t="s">
        <v>856</v>
      </c>
    </row>
    <row r="1505" spans="1:8" ht="16.5" thickBot="1">
      <c r="A1505" s="12" t="s">
        <v>24</v>
      </c>
      <c r="B1505" s="24">
        <v>0.182</v>
      </c>
      <c r="C1505" s="26">
        <v>0.22600000000000001</v>
      </c>
      <c r="D1505" s="24">
        <v>9.0999999999999998E-2</v>
      </c>
      <c r="E1505" s="26">
        <v>5.8999999999999997E-2</v>
      </c>
      <c r="F1505" s="26">
        <v>0.17799999999999999</v>
      </c>
      <c r="G1505" s="26">
        <v>0.1</v>
      </c>
      <c r="H1505" s="109" t="s">
        <v>818</v>
      </c>
    </row>
    <row r="1506" spans="1:8" ht="16.5" thickBot="1">
      <c r="A1506" s="12" t="s">
        <v>25</v>
      </c>
      <c r="B1506" s="24">
        <v>8.0000000000000002E-3</v>
      </c>
      <c r="C1506" s="26">
        <v>1.7000000000000001E-2</v>
      </c>
      <c r="D1506" s="24">
        <v>1.2999999999999999E-2</v>
      </c>
      <c r="E1506" s="26">
        <v>2.4E-2</v>
      </c>
      <c r="F1506" s="26">
        <v>7.0000000000000001E-3</v>
      </c>
      <c r="G1506" s="26">
        <v>0.03</v>
      </c>
      <c r="H1506" s="109" t="s">
        <v>26</v>
      </c>
    </row>
    <row r="1507" spans="1:8" ht="16.5" thickBot="1">
      <c r="A1507" s="12" t="s">
        <v>27</v>
      </c>
      <c r="B1507" s="24">
        <v>0.77681500000000003</v>
      </c>
      <c r="C1507" s="26">
        <v>2.2672000000000001E-2</v>
      </c>
      <c r="D1507" s="24">
        <v>4.3399999999999998E-4</v>
      </c>
      <c r="E1507" s="26">
        <v>9.2560000000000006E-4</v>
      </c>
      <c r="F1507" s="26">
        <v>3.5999999999999997E-2</v>
      </c>
      <c r="G1507" s="26">
        <v>7.0999999999999994E-2</v>
      </c>
      <c r="H1507" s="109" t="s">
        <v>851</v>
      </c>
    </row>
    <row r="1508" spans="1:8" ht="16.5" thickBot="1">
      <c r="A1508" s="12" t="s">
        <v>28</v>
      </c>
      <c r="B1508" s="24">
        <v>1.5E-3</v>
      </c>
      <c r="C1508" s="26">
        <v>6.0000000000000001E-3</v>
      </c>
      <c r="D1508" s="24"/>
      <c r="E1508" s="26"/>
      <c r="F1508" s="26">
        <v>0</v>
      </c>
      <c r="G1508" s="26">
        <v>1E-3</v>
      </c>
      <c r="H1508" s="109" t="s">
        <v>853</v>
      </c>
    </row>
    <row r="1509" spans="1:8" ht="16.5" thickBot="1">
      <c r="A1509" s="12" t="s">
        <v>29</v>
      </c>
      <c r="B1509" s="24">
        <v>0</v>
      </c>
      <c r="C1509" s="26">
        <v>0</v>
      </c>
      <c r="D1509" s="24"/>
      <c r="E1509" s="26"/>
      <c r="F1509" s="26">
        <v>0</v>
      </c>
      <c r="G1509" s="26">
        <v>0</v>
      </c>
      <c r="H1509" s="109" t="s">
        <v>821</v>
      </c>
    </row>
    <row r="1510" spans="1:8" ht="16.5" thickBot="1">
      <c r="A1510" s="12" t="s">
        <v>30</v>
      </c>
      <c r="B1510" s="24">
        <v>1E-3</v>
      </c>
      <c r="C1510" s="26">
        <v>6.0000000000000001E-3</v>
      </c>
      <c r="D1510" s="24">
        <v>1E-3</v>
      </c>
      <c r="E1510" s="26">
        <v>3.0000000000000001E-3</v>
      </c>
      <c r="F1510" s="26">
        <v>7.0000000000000001E-3</v>
      </c>
      <c r="G1510" s="26">
        <v>8.9999999999999993E-3</v>
      </c>
      <c r="H1510" s="109" t="s">
        <v>848</v>
      </c>
    </row>
    <row r="1511" spans="1:8" ht="16.5" thickBot="1">
      <c r="A1511" s="12" t="s">
        <v>31</v>
      </c>
      <c r="B1511" s="24">
        <v>6.0000000000000001E-3</v>
      </c>
      <c r="C1511" s="26">
        <v>8.1000000000000003E-2</v>
      </c>
      <c r="D1511" s="24">
        <v>7.8E-2</v>
      </c>
      <c r="E1511" s="26">
        <v>0.251</v>
      </c>
      <c r="F1511" s="26">
        <v>2.9</v>
      </c>
      <c r="G1511" s="26">
        <v>8.4930000000000003</v>
      </c>
      <c r="H1511" s="109" t="s">
        <v>849</v>
      </c>
    </row>
    <row r="1512" spans="1:8" ht="16.5" thickBot="1">
      <c r="A1512" s="12" t="s">
        <v>32</v>
      </c>
      <c r="B1512" s="24">
        <v>0</v>
      </c>
      <c r="C1512" s="26">
        <v>0</v>
      </c>
      <c r="D1512" s="24"/>
      <c r="E1512" s="26"/>
      <c r="F1512" s="26">
        <v>0</v>
      </c>
      <c r="G1512" s="26">
        <v>0</v>
      </c>
      <c r="H1512" s="109" t="s">
        <v>854</v>
      </c>
    </row>
    <row r="1513" spans="1:8" ht="16.5" thickBot="1">
      <c r="A1513" s="12" t="s">
        <v>33</v>
      </c>
      <c r="B1513" s="24">
        <v>2.9000000000000001E-2</v>
      </c>
      <c r="C1513" s="26">
        <v>9.191361125062783E-2</v>
      </c>
      <c r="D1513" s="24">
        <v>4.5999999999999999E-2</v>
      </c>
      <c r="E1513" s="26">
        <v>2.210037958667229E-2</v>
      </c>
      <c r="F1513" s="26">
        <v>2E-3</v>
      </c>
      <c r="G1513" s="26">
        <v>4.0000000000000001E-3</v>
      </c>
      <c r="H1513" s="109" t="s">
        <v>852</v>
      </c>
    </row>
    <row r="1514" spans="1:8" ht="16.5" thickBot="1">
      <c r="A1514" s="12" t="s">
        <v>34</v>
      </c>
      <c r="B1514" s="24">
        <v>0</v>
      </c>
      <c r="C1514" s="26">
        <v>0</v>
      </c>
      <c r="D1514" s="24"/>
      <c r="E1514" s="26"/>
      <c r="F1514" s="26">
        <v>0</v>
      </c>
      <c r="G1514" s="26">
        <v>0</v>
      </c>
      <c r="H1514" s="109" t="s">
        <v>850</v>
      </c>
    </row>
    <row r="1515" spans="1:8" ht="16.5" thickBot="1">
      <c r="A1515" s="12" t="s">
        <v>35</v>
      </c>
      <c r="B1515" s="24">
        <v>0</v>
      </c>
      <c r="C1515" s="26">
        <v>0</v>
      </c>
      <c r="D1515" s="24"/>
      <c r="E1515" s="26"/>
      <c r="F1515" s="26">
        <v>0</v>
      </c>
      <c r="G1515" s="26">
        <v>0</v>
      </c>
      <c r="H1515" s="109" t="s">
        <v>36</v>
      </c>
    </row>
    <row r="1516" spans="1:8" ht="16.5" thickBot="1">
      <c r="A1516" s="54" t="s">
        <v>37</v>
      </c>
      <c r="B1516" s="27">
        <v>0.17399999999999999</v>
      </c>
      <c r="C1516" s="28">
        <v>0.33800000000000002</v>
      </c>
      <c r="D1516" s="27">
        <v>0.67500000000000004</v>
      </c>
      <c r="E1516" s="28">
        <v>1.788</v>
      </c>
      <c r="F1516" s="26">
        <v>0.622</v>
      </c>
      <c r="G1516" s="26">
        <v>1.097</v>
      </c>
      <c r="H1516" s="108" t="s">
        <v>38</v>
      </c>
    </row>
    <row r="1517" spans="1:8" ht="16.5" thickBot="1">
      <c r="A1517" s="75" t="s">
        <v>552</v>
      </c>
      <c r="B1517" s="77">
        <f>SUM(B1495:B1516)</f>
        <v>1.9224349999999999</v>
      </c>
      <c r="C1517" s="77">
        <f>SUM(C1495:C1516)</f>
        <v>1.7264236112506277</v>
      </c>
      <c r="D1517" s="77">
        <f>SUM(D1495:D1516)</f>
        <v>2.0504340000000001</v>
      </c>
      <c r="E1517" s="77">
        <f>SUM(E1495:E1516)</f>
        <v>4.1880259795866728</v>
      </c>
      <c r="F1517" s="126">
        <v>4.4370000000000003</v>
      </c>
      <c r="G1517" s="126">
        <v>11.59</v>
      </c>
      <c r="H1517" s="105" t="s">
        <v>855</v>
      </c>
    </row>
    <row r="1518" spans="1:8" ht="16.5" thickBot="1">
      <c r="A1518" s="75" t="s">
        <v>545</v>
      </c>
      <c r="B1518" s="77">
        <v>68.879000000000005</v>
      </c>
      <c r="C1518" s="77">
        <v>234.85300000000001</v>
      </c>
      <c r="D1518" s="77">
        <v>58.238999999999997</v>
      </c>
      <c r="E1518" s="77">
        <v>239.86199999999999</v>
      </c>
      <c r="F1518" s="126">
        <v>78.031999999999996</v>
      </c>
      <c r="G1518" s="126">
        <v>283.416</v>
      </c>
      <c r="H1518" s="112" t="s">
        <v>553</v>
      </c>
    </row>
    <row r="1522" spans="1:8">
      <c r="A1522" s="119" t="s">
        <v>132</v>
      </c>
      <c r="H1522" s="120" t="s">
        <v>133</v>
      </c>
    </row>
    <row r="1523" spans="1:8">
      <c r="A1523" s="97" t="s">
        <v>681</v>
      </c>
      <c r="H1523" s="102" t="s">
        <v>169</v>
      </c>
    </row>
    <row r="1524" spans="1:8" ht="16.5" customHeight="1" thickBot="1">
      <c r="A1524" s="68" t="s">
        <v>43</v>
      </c>
      <c r="E1524" s="38"/>
      <c r="G1524" s="38" t="s">
        <v>477</v>
      </c>
      <c r="H1524" s="38" t="s">
        <v>476</v>
      </c>
    </row>
    <row r="1525" spans="1:8" ht="16.5" thickBot="1">
      <c r="A1525" s="55" t="s">
        <v>7</v>
      </c>
      <c r="B1525" s="238">
        <v>2016</v>
      </c>
      <c r="C1525" s="239"/>
      <c r="D1525" s="238">
        <v>2017</v>
      </c>
      <c r="E1525" s="239"/>
      <c r="F1525" s="238">
        <v>2018</v>
      </c>
      <c r="G1525" s="239"/>
      <c r="H1525" s="56" t="s">
        <v>3</v>
      </c>
    </row>
    <row r="1526" spans="1:8">
      <c r="A1526" s="57"/>
      <c r="B1526" s="54" t="s">
        <v>46</v>
      </c>
      <c r="C1526" s="103" t="s">
        <v>47</v>
      </c>
      <c r="D1526" s="103" t="s">
        <v>46</v>
      </c>
      <c r="E1526" s="22" t="s">
        <v>47</v>
      </c>
      <c r="F1526" s="103" t="s">
        <v>46</v>
      </c>
      <c r="G1526" s="22" t="s">
        <v>47</v>
      </c>
      <c r="H1526" s="58"/>
    </row>
    <row r="1527" spans="1:8" ht="16.5" thickBot="1">
      <c r="A1527" s="59"/>
      <c r="B1527" s="23" t="s">
        <v>48</v>
      </c>
      <c r="C1527" s="6" t="s">
        <v>49</v>
      </c>
      <c r="D1527" s="107" t="s">
        <v>48</v>
      </c>
      <c r="E1527" s="2" t="s">
        <v>49</v>
      </c>
      <c r="F1527" s="107" t="s">
        <v>48</v>
      </c>
      <c r="G1527" s="2" t="s">
        <v>49</v>
      </c>
      <c r="H1527" s="60"/>
    </row>
    <row r="1528" spans="1:8" ht="17.25" thickTop="1" thickBot="1">
      <c r="A1528" s="12" t="s">
        <v>13</v>
      </c>
      <c r="B1528" s="24">
        <v>0.34653500000000004</v>
      </c>
      <c r="C1528" s="26">
        <v>4.53</v>
      </c>
      <c r="D1528" s="24">
        <v>0.26700000000000002</v>
      </c>
      <c r="E1528" s="26">
        <v>0.33700000000000002</v>
      </c>
      <c r="F1528" s="26">
        <v>13.425000000000001</v>
      </c>
      <c r="G1528" s="26">
        <v>19.914000000000001</v>
      </c>
      <c r="H1528" s="109" t="s">
        <v>819</v>
      </c>
    </row>
    <row r="1529" spans="1:8" ht="16.5" thickBot="1">
      <c r="A1529" s="12" t="s">
        <v>14</v>
      </c>
      <c r="B1529" s="24">
        <v>39.591999999999999</v>
      </c>
      <c r="C1529" s="26">
        <v>74.94</v>
      </c>
      <c r="D1529" s="24">
        <v>30.123999999999999</v>
      </c>
      <c r="E1529" s="26">
        <v>47.091999999999999</v>
      </c>
      <c r="F1529" s="26">
        <v>24.27</v>
      </c>
      <c r="G1529" s="26">
        <v>34.281999999999996</v>
      </c>
      <c r="H1529" s="109" t="s">
        <v>840</v>
      </c>
    </row>
    <row r="1530" spans="1:8" ht="16.5" thickBot="1">
      <c r="A1530" s="12" t="s">
        <v>15</v>
      </c>
      <c r="B1530" s="24">
        <v>7.0000000000000001E-3</v>
      </c>
      <c r="C1530" s="26">
        <v>3.5999999999999997E-2</v>
      </c>
      <c r="D1530" s="24">
        <v>6.0000000000000001E-3</v>
      </c>
      <c r="E1530" s="26">
        <v>2.3E-2</v>
      </c>
      <c r="F1530" s="26">
        <v>2.375</v>
      </c>
      <c r="G1530" s="26">
        <v>3.7029999999999998</v>
      </c>
      <c r="H1530" s="109" t="s">
        <v>841</v>
      </c>
    </row>
    <row r="1531" spans="1:8" ht="16.5" thickBot="1">
      <c r="A1531" s="12" t="s">
        <v>16</v>
      </c>
      <c r="B1531" s="24">
        <v>22.163901999999997</v>
      </c>
      <c r="C1531" s="26">
        <v>29.330688290000001</v>
      </c>
      <c r="D1531" s="24">
        <v>27.323</v>
      </c>
      <c r="E1531" s="26">
        <v>43.665999999999997</v>
      </c>
      <c r="F1531" s="26">
        <v>33.591000000000001</v>
      </c>
      <c r="G1531" s="26">
        <v>29.088999999999999</v>
      </c>
      <c r="H1531" s="109" t="s">
        <v>844</v>
      </c>
    </row>
    <row r="1532" spans="1:8" ht="16.5" thickBot="1">
      <c r="A1532" s="12" t="s">
        <v>17</v>
      </c>
      <c r="B1532" s="24">
        <v>0</v>
      </c>
      <c r="C1532" s="26">
        <v>0</v>
      </c>
      <c r="D1532" s="24">
        <v>0</v>
      </c>
      <c r="E1532" s="26">
        <v>0</v>
      </c>
      <c r="F1532" s="26">
        <v>1.0669999999999999</v>
      </c>
      <c r="G1532" s="26">
        <v>0.871</v>
      </c>
      <c r="H1532" s="109" t="s">
        <v>845</v>
      </c>
    </row>
    <row r="1533" spans="1:8" ht="16.5" thickBot="1">
      <c r="A1533" s="12" t="s">
        <v>18</v>
      </c>
      <c r="B1533" s="24">
        <v>0</v>
      </c>
      <c r="C1533" s="26">
        <v>0</v>
      </c>
      <c r="D1533" s="24"/>
      <c r="E1533" s="26"/>
      <c r="F1533" s="26"/>
      <c r="G1533" s="26"/>
      <c r="H1533" s="109" t="s">
        <v>820</v>
      </c>
    </row>
    <row r="1534" spans="1:8" ht="16.5" thickBot="1">
      <c r="A1534" s="12" t="s">
        <v>19</v>
      </c>
      <c r="B1534" s="24">
        <v>0</v>
      </c>
      <c r="C1534" s="26">
        <v>0</v>
      </c>
      <c r="D1534" s="24"/>
      <c r="E1534" s="26"/>
      <c r="F1534" s="26">
        <v>0.55000000000000004</v>
      </c>
      <c r="G1534" s="26">
        <v>0.44500000000000001</v>
      </c>
      <c r="H1534" s="109" t="s">
        <v>20</v>
      </c>
    </row>
    <row r="1535" spans="1:8" ht="16.5" thickBot="1">
      <c r="A1535" s="12" t="s">
        <v>21</v>
      </c>
      <c r="B1535" s="24">
        <v>36.320999999999998</v>
      </c>
      <c r="C1535" s="26">
        <v>73.738</v>
      </c>
      <c r="D1535" s="24">
        <v>28.547000000000001</v>
      </c>
      <c r="E1535" s="26">
        <v>59.844000000000001</v>
      </c>
      <c r="F1535" s="26">
        <v>51.414999999999999</v>
      </c>
      <c r="G1535" s="26">
        <v>55.993000000000002</v>
      </c>
      <c r="H1535" s="109" t="s">
        <v>846</v>
      </c>
    </row>
    <row r="1536" spans="1:8" ht="16.5" thickBot="1">
      <c r="A1536" s="12" t="s">
        <v>22</v>
      </c>
      <c r="B1536" s="24">
        <v>2E-3</v>
      </c>
      <c r="C1536" s="26">
        <v>1E-3</v>
      </c>
      <c r="D1536" s="24">
        <v>1E-3</v>
      </c>
      <c r="E1536" s="26">
        <v>2E-3</v>
      </c>
      <c r="F1536" s="26">
        <v>1E-3</v>
      </c>
      <c r="G1536" s="26">
        <v>1.7000000000000001E-2</v>
      </c>
      <c r="H1536" s="109" t="s">
        <v>847</v>
      </c>
    </row>
    <row r="1537" spans="1:8" ht="16.5" thickBot="1">
      <c r="A1537" s="12" t="s">
        <v>23</v>
      </c>
      <c r="B1537" s="24">
        <v>4.0000000000000001E-3</v>
      </c>
      <c r="C1537" s="26">
        <v>7.0000000000000001E-3</v>
      </c>
      <c r="D1537" s="24">
        <v>0</v>
      </c>
      <c r="E1537" s="26">
        <v>0</v>
      </c>
      <c r="F1537" s="26">
        <v>0.24099999999999999</v>
      </c>
      <c r="G1537" s="26">
        <v>0.19700000000000001</v>
      </c>
      <c r="H1537" s="109" t="s">
        <v>856</v>
      </c>
    </row>
    <row r="1538" spans="1:8" ht="16.5" thickBot="1">
      <c r="A1538" s="12" t="s">
        <v>24</v>
      </c>
      <c r="B1538" s="24">
        <v>0</v>
      </c>
      <c r="C1538" s="26">
        <v>0</v>
      </c>
      <c r="D1538" s="24">
        <v>0</v>
      </c>
      <c r="E1538" s="26">
        <v>0</v>
      </c>
      <c r="F1538" s="26">
        <v>3.4279999999999999</v>
      </c>
      <c r="G1538" s="26">
        <v>3.0169999999999999</v>
      </c>
      <c r="H1538" s="109" t="s">
        <v>818</v>
      </c>
    </row>
    <row r="1539" spans="1:8" ht="16.5" thickBot="1">
      <c r="A1539" s="12" t="s">
        <v>25</v>
      </c>
      <c r="B1539" s="24">
        <v>0</v>
      </c>
      <c r="C1539" s="26">
        <v>0</v>
      </c>
      <c r="D1539" s="24"/>
      <c r="E1539" s="26"/>
      <c r="F1539" s="26">
        <v>4.3070000000000004</v>
      </c>
      <c r="G1539" s="26">
        <v>7.5579999999999998</v>
      </c>
      <c r="H1539" s="109" t="s">
        <v>26</v>
      </c>
    </row>
    <row r="1540" spans="1:8" ht="16.5" thickBot="1">
      <c r="A1540" s="12" t="s">
        <v>27</v>
      </c>
      <c r="B1540" s="24">
        <v>24.817717999999999</v>
      </c>
      <c r="C1540" s="26">
        <v>37.695208200000003</v>
      </c>
      <c r="D1540" s="24">
        <v>16.950970000000002</v>
      </c>
      <c r="E1540" s="26">
        <v>25.735273199999998</v>
      </c>
      <c r="F1540" s="26">
        <v>26.651</v>
      </c>
      <c r="G1540" s="26">
        <v>24.651</v>
      </c>
      <c r="H1540" s="109" t="s">
        <v>851</v>
      </c>
    </row>
    <row r="1541" spans="1:8" ht="16.5" thickBot="1">
      <c r="A1541" s="12" t="s">
        <v>28</v>
      </c>
      <c r="B1541" s="24">
        <v>1.1339999999999999</v>
      </c>
      <c r="C1541" s="26">
        <v>1.5189999999999999</v>
      </c>
      <c r="D1541" s="24"/>
      <c r="E1541" s="26"/>
      <c r="F1541" s="26"/>
      <c r="G1541" s="26">
        <v>11.058999999999999</v>
      </c>
      <c r="H1541" s="109" t="s">
        <v>853</v>
      </c>
    </row>
    <row r="1542" spans="1:8" ht="16.5" thickBot="1">
      <c r="A1542" s="12" t="s">
        <v>29</v>
      </c>
      <c r="B1542" s="24">
        <v>0</v>
      </c>
      <c r="C1542" s="26">
        <v>0</v>
      </c>
      <c r="D1542" s="24">
        <v>1E-3</v>
      </c>
      <c r="E1542" s="26">
        <v>1E-3</v>
      </c>
      <c r="F1542" s="26">
        <v>4.8449999999999998</v>
      </c>
      <c r="G1542" s="26">
        <v>6.6959999999999997</v>
      </c>
      <c r="H1542" s="109" t="s">
        <v>821</v>
      </c>
    </row>
    <row r="1543" spans="1:8" ht="16.5" thickBot="1">
      <c r="A1543" s="12" t="s">
        <v>30</v>
      </c>
      <c r="B1543" s="24">
        <v>0.78900000000000003</v>
      </c>
      <c r="C1543" s="26">
        <v>2.4279999999999999</v>
      </c>
      <c r="D1543" s="24">
        <v>1.117</v>
      </c>
      <c r="E1543" s="26">
        <v>2.8159999999999998</v>
      </c>
      <c r="F1543" s="26">
        <v>43.704000000000001</v>
      </c>
      <c r="G1543" s="26">
        <v>58.942999999999998</v>
      </c>
      <c r="H1543" s="109" t="s">
        <v>848</v>
      </c>
    </row>
    <row r="1544" spans="1:8" ht="16.5" thickBot="1">
      <c r="A1544" s="12" t="s">
        <v>31</v>
      </c>
      <c r="B1544" s="24">
        <v>0.76100000000000001</v>
      </c>
      <c r="C1544" s="26">
        <v>0.84899999999999998</v>
      </c>
      <c r="D1544" s="24">
        <v>0.26100000000000001</v>
      </c>
      <c r="E1544" s="26">
        <v>0.46600000000000003</v>
      </c>
      <c r="F1544" s="26">
        <v>5.7069999999999999</v>
      </c>
      <c r="G1544" s="26">
        <v>10.881</v>
      </c>
      <c r="H1544" s="109" t="s">
        <v>849</v>
      </c>
    </row>
    <row r="1545" spans="1:8" ht="16.5" thickBot="1">
      <c r="A1545" s="12" t="s">
        <v>32</v>
      </c>
      <c r="B1545" s="24">
        <v>0</v>
      </c>
      <c r="C1545" s="26">
        <v>0</v>
      </c>
      <c r="D1545" s="24">
        <v>2E-3</v>
      </c>
      <c r="E1545" s="26">
        <v>3.0000000000000001E-3</v>
      </c>
      <c r="F1545" s="26">
        <v>91.941000000000003</v>
      </c>
      <c r="G1545" s="26">
        <v>122.625</v>
      </c>
      <c r="H1545" s="109" t="s">
        <v>854</v>
      </c>
    </row>
    <row r="1546" spans="1:8" ht="16.5" thickBot="1">
      <c r="A1546" s="12" t="s">
        <v>33</v>
      </c>
      <c r="B1546" s="24">
        <v>9.7110000000000003</v>
      </c>
      <c r="C1546" s="26">
        <v>13.128980411853339</v>
      </c>
      <c r="D1546" s="24">
        <v>8.1370000000000005</v>
      </c>
      <c r="E1546" s="26">
        <v>9.56642766765078</v>
      </c>
      <c r="F1546" s="26">
        <v>39.18</v>
      </c>
      <c r="G1546" s="26">
        <v>37.630000000000003</v>
      </c>
      <c r="H1546" s="109" t="s">
        <v>852</v>
      </c>
    </row>
    <row r="1547" spans="1:8" ht="16.5" thickBot="1">
      <c r="A1547" s="12" t="s">
        <v>34</v>
      </c>
      <c r="B1547" s="24">
        <v>14.606</v>
      </c>
      <c r="C1547" s="26">
        <v>21.178999999999998</v>
      </c>
      <c r="D1547" s="24">
        <v>11.862</v>
      </c>
      <c r="E1547" s="26">
        <v>18.495999999999999</v>
      </c>
      <c r="F1547" s="26">
        <v>11.944000000000001</v>
      </c>
      <c r="G1547" s="26">
        <v>12.327</v>
      </c>
      <c r="H1547" s="109" t="s">
        <v>850</v>
      </c>
    </row>
    <row r="1548" spans="1:8" ht="16.5" thickBot="1">
      <c r="A1548" s="12" t="s">
        <v>35</v>
      </c>
      <c r="B1548" s="24">
        <v>0</v>
      </c>
      <c r="C1548" s="26">
        <v>0</v>
      </c>
      <c r="D1548" s="24"/>
      <c r="E1548" s="26"/>
      <c r="F1548" s="26"/>
      <c r="G1548" s="26"/>
      <c r="H1548" s="109" t="s">
        <v>36</v>
      </c>
    </row>
    <row r="1549" spans="1:8" ht="16.5" thickBot="1">
      <c r="A1549" s="54" t="s">
        <v>37</v>
      </c>
      <c r="B1549" s="27">
        <v>0.254</v>
      </c>
      <c r="C1549" s="28">
        <v>0.40899999999999997</v>
      </c>
      <c r="D1549" s="27">
        <v>0.83799999999999997</v>
      </c>
      <c r="E1549" s="28">
        <v>1.274</v>
      </c>
      <c r="F1549" s="26">
        <v>3.0640000000000001</v>
      </c>
      <c r="G1549" s="26">
        <v>3.4239999999999999</v>
      </c>
      <c r="H1549" s="108" t="s">
        <v>38</v>
      </c>
    </row>
    <row r="1550" spans="1:8" ht="16.5" thickBot="1">
      <c r="A1550" s="75" t="s">
        <v>552</v>
      </c>
      <c r="B1550" s="77">
        <f>SUM(B1528:B1549)</f>
        <v>150.50915499999999</v>
      </c>
      <c r="C1550" s="77">
        <f>SUM(C1528:C1549)</f>
        <v>259.79087690185332</v>
      </c>
      <c r="D1550" s="77">
        <f>SUM(D1528:D1549)</f>
        <v>125.43696999999999</v>
      </c>
      <c r="E1550" s="77">
        <f>SUM(E1528:E1549)</f>
        <v>209.32170086765078</v>
      </c>
      <c r="F1550" s="77">
        <f t="shared" ref="F1550:G1550" si="144">SUM(F1528:F1549)</f>
        <v>361.70600000000007</v>
      </c>
      <c r="G1550" s="77">
        <f t="shared" si="144"/>
        <v>443.322</v>
      </c>
      <c r="H1550" s="105" t="s">
        <v>855</v>
      </c>
    </row>
    <row r="1551" spans="1:8" ht="16.5" thickBot="1">
      <c r="A1551" s="75" t="s">
        <v>545</v>
      </c>
      <c r="B1551" s="77">
        <v>1057.645</v>
      </c>
      <c r="C1551" s="77">
        <v>1152.731</v>
      </c>
      <c r="D1551" s="77">
        <v>987.06700000000001</v>
      </c>
      <c r="E1551" s="77">
        <v>1074.789</v>
      </c>
      <c r="F1551" s="126">
        <f>D1551/E1551*G1551</f>
        <v>733.35475562459237</v>
      </c>
      <c r="G1551" s="126">
        <v>798.529</v>
      </c>
      <c r="H1551" s="112" t="s">
        <v>553</v>
      </c>
    </row>
    <row r="1556" spans="1:8">
      <c r="A1556" s="119" t="s">
        <v>135</v>
      </c>
      <c r="H1556" s="120" t="s">
        <v>136</v>
      </c>
    </row>
    <row r="1557" spans="1:8">
      <c r="A1557" s="97" t="s">
        <v>682</v>
      </c>
      <c r="H1557" s="102" t="s">
        <v>172</v>
      </c>
    </row>
    <row r="1558" spans="1:8" ht="16.5" customHeight="1" thickBot="1">
      <c r="A1558" s="68" t="s">
        <v>43</v>
      </c>
      <c r="E1558" s="38"/>
      <c r="G1558" s="38" t="s">
        <v>477</v>
      </c>
      <c r="H1558" s="38" t="s">
        <v>476</v>
      </c>
    </row>
    <row r="1559" spans="1:8" ht="16.5" thickBot="1">
      <c r="A1559" s="55" t="s">
        <v>7</v>
      </c>
      <c r="B1559" s="238">
        <v>2016</v>
      </c>
      <c r="C1559" s="239"/>
      <c r="D1559" s="238">
        <v>2017</v>
      </c>
      <c r="E1559" s="239"/>
      <c r="F1559" s="238">
        <v>2018</v>
      </c>
      <c r="G1559" s="239"/>
      <c r="H1559" s="56" t="s">
        <v>3</v>
      </c>
    </row>
    <row r="1560" spans="1:8">
      <c r="A1560" s="57"/>
      <c r="B1560" s="54" t="s">
        <v>46</v>
      </c>
      <c r="C1560" s="103" t="s">
        <v>47</v>
      </c>
      <c r="D1560" s="103" t="s">
        <v>46</v>
      </c>
      <c r="E1560" s="22" t="s">
        <v>47</v>
      </c>
      <c r="F1560" s="103" t="s">
        <v>46</v>
      </c>
      <c r="G1560" s="22" t="s">
        <v>47</v>
      </c>
      <c r="H1560" s="58"/>
    </row>
    <row r="1561" spans="1:8" ht="16.5" thickBot="1">
      <c r="A1561" s="59"/>
      <c r="B1561" s="23" t="s">
        <v>48</v>
      </c>
      <c r="C1561" s="6" t="s">
        <v>49</v>
      </c>
      <c r="D1561" s="107" t="s">
        <v>48</v>
      </c>
      <c r="E1561" s="2" t="s">
        <v>49</v>
      </c>
      <c r="F1561" s="107" t="s">
        <v>48</v>
      </c>
      <c r="G1561" s="2" t="s">
        <v>49</v>
      </c>
      <c r="H1561" s="60"/>
    </row>
    <row r="1562" spans="1:8" ht="17.25" thickTop="1" thickBot="1">
      <c r="A1562" s="12" t="s">
        <v>13</v>
      </c>
      <c r="B1562" s="24">
        <v>0</v>
      </c>
      <c r="C1562" s="26">
        <v>0</v>
      </c>
      <c r="D1562" s="24">
        <v>0</v>
      </c>
      <c r="E1562" s="26">
        <v>0</v>
      </c>
      <c r="F1562" s="26">
        <v>0</v>
      </c>
      <c r="G1562" s="26">
        <v>0</v>
      </c>
      <c r="H1562" s="109" t="s">
        <v>819</v>
      </c>
    </row>
    <row r="1563" spans="1:8" ht="16.5" thickBot="1">
      <c r="A1563" s="12" t="s">
        <v>14</v>
      </c>
      <c r="B1563" s="24">
        <v>0.20599999999999999</v>
      </c>
      <c r="C1563" s="26">
        <v>0.32100000000000001</v>
      </c>
      <c r="D1563" s="24">
        <v>0.11799999999999999</v>
      </c>
      <c r="E1563" s="26">
        <v>0.13300000000000001</v>
      </c>
      <c r="F1563" s="26">
        <v>6.3710000000000004</v>
      </c>
      <c r="G1563" s="26">
        <v>11.109</v>
      </c>
      <c r="H1563" s="109" t="s">
        <v>840</v>
      </c>
    </row>
    <row r="1564" spans="1:8" ht="16.5" thickBot="1">
      <c r="A1564" s="12" t="s">
        <v>15</v>
      </c>
      <c r="B1564" s="24">
        <v>0</v>
      </c>
      <c r="C1564" s="26">
        <v>0</v>
      </c>
      <c r="D1564" s="24">
        <v>3.0000000000000001E-3</v>
      </c>
      <c r="E1564" s="26">
        <v>4.0000000000000001E-3</v>
      </c>
      <c r="F1564" s="26">
        <v>0</v>
      </c>
      <c r="G1564" s="26">
        <v>8.9999999999999993E-3</v>
      </c>
      <c r="H1564" s="109" t="s">
        <v>841</v>
      </c>
    </row>
    <row r="1565" spans="1:8" ht="16.5" thickBot="1">
      <c r="A1565" s="12" t="s">
        <v>16</v>
      </c>
      <c r="B1565" s="24">
        <v>1.4567999999999999E-2</v>
      </c>
      <c r="C1565" s="26">
        <v>2.20891E-2</v>
      </c>
      <c r="D1565" s="24">
        <v>6.0000000000000001E-3</v>
      </c>
      <c r="E1565" s="26">
        <v>8.9999999999999993E-3</v>
      </c>
      <c r="F1565" s="26">
        <v>3.0000000000000001E-3</v>
      </c>
      <c r="G1565" s="26">
        <v>3.0000000000000001E-3</v>
      </c>
      <c r="H1565" s="109" t="s">
        <v>844</v>
      </c>
    </row>
    <row r="1566" spans="1:8" ht="16.5" thickBot="1">
      <c r="A1566" s="12" t="s">
        <v>17</v>
      </c>
      <c r="B1566" s="24">
        <v>0</v>
      </c>
      <c r="C1566" s="26">
        <v>0</v>
      </c>
      <c r="D1566" s="24">
        <v>6.7000000000000002E-5</v>
      </c>
      <c r="E1566" s="26">
        <v>4.2848876999999999E-4</v>
      </c>
      <c r="F1566" s="26">
        <v>1E-3</v>
      </c>
      <c r="G1566" s="26">
        <v>1E-3</v>
      </c>
      <c r="H1566" s="109" t="s">
        <v>845</v>
      </c>
    </row>
    <row r="1567" spans="1:8" ht="16.5" thickBot="1">
      <c r="A1567" s="12" t="s">
        <v>18</v>
      </c>
      <c r="B1567" s="24">
        <v>0</v>
      </c>
      <c r="C1567" s="26">
        <v>0</v>
      </c>
      <c r="D1567" s="24"/>
      <c r="E1567" s="26"/>
      <c r="F1567" s="26">
        <v>0</v>
      </c>
      <c r="G1567" s="26">
        <v>0</v>
      </c>
      <c r="H1567" s="109" t="s">
        <v>820</v>
      </c>
    </row>
    <row r="1568" spans="1:8" ht="16.5" thickBot="1">
      <c r="A1568" s="12" t="s">
        <v>19</v>
      </c>
      <c r="B1568" s="24">
        <v>0</v>
      </c>
      <c r="C1568" s="26">
        <v>0</v>
      </c>
      <c r="D1568" s="24"/>
      <c r="E1568" s="26"/>
      <c r="F1568" s="26">
        <v>0</v>
      </c>
      <c r="G1568" s="26">
        <v>0</v>
      </c>
      <c r="H1568" s="109" t="s">
        <v>20</v>
      </c>
    </row>
    <row r="1569" spans="1:8" ht="16.5" thickBot="1">
      <c r="A1569" s="12" t="s">
        <v>21</v>
      </c>
      <c r="B1569" s="24">
        <v>0.22900000000000001</v>
      </c>
      <c r="C1569" s="26">
        <v>0.47</v>
      </c>
      <c r="D1569" s="24">
        <v>1.4999999999999999E-2</v>
      </c>
      <c r="E1569" s="26">
        <v>3.3000000000000002E-2</v>
      </c>
      <c r="F1569" s="26">
        <v>0.26200000000000001</v>
      </c>
      <c r="G1569" s="26">
        <v>0.27900000000000003</v>
      </c>
      <c r="H1569" s="109" t="s">
        <v>846</v>
      </c>
    </row>
    <row r="1570" spans="1:8" ht="16.5" thickBot="1">
      <c r="A1570" s="12" t="s">
        <v>22</v>
      </c>
      <c r="B1570" s="24">
        <v>0</v>
      </c>
      <c r="C1570" s="26">
        <v>0</v>
      </c>
      <c r="D1570" s="24">
        <v>4.0000000000000001E-3</v>
      </c>
      <c r="E1570" s="26">
        <v>5.0000000000000001E-3</v>
      </c>
      <c r="F1570" s="26">
        <v>0</v>
      </c>
      <c r="G1570" s="26">
        <v>0</v>
      </c>
      <c r="H1570" s="109" t="s">
        <v>847</v>
      </c>
    </row>
    <row r="1571" spans="1:8" ht="16.5" thickBot="1">
      <c r="A1571" s="12" t="s">
        <v>23</v>
      </c>
      <c r="B1571" s="24">
        <v>0</v>
      </c>
      <c r="C1571" s="26">
        <v>0</v>
      </c>
      <c r="D1571" s="24"/>
      <c r="E1571" s="26"/>
      <c r="F1571" s="26">
        <v>0</v>
      </c>
      <c r="G1571" s="26">
        <v>0</v>
      </c>
      <c r="H1571" s="109" t="s">
        <v>856</v>
      </c>
    </row>
    <row r="1572" spans="1:8" ht="16.5" thickBot="1">
      <c r="A1572" s="12" t="s">
        <v>24</v>
      </c>
      <c r="B1572" s="24">
        <v>0</v>
      </c>
      <c r="C1572" s="26">
        <v>0</v>
      </c>
      <c r="D1572" s="24"/>
      <c r="E1572" s="26"/>
      <c r="F1572" s="26">
        <v>0</v>
      </c>
      <c r="G1572" s="26">
        <v>0</v>
      </c>
      <c r="H1572" s="109" t="s">
        <v>818</v>
      </c>
    </row>
    <row r="1573" spans="1:8" ht="16.5" thickBot="1">
      <c r="A1573" s="12" t="s">
        <v>25</v>
      </c>
      <c r="B1573" s="24">
        <v>0</v>
      </c>
      <c r="C1573" s="26">
        <v>0</v>
      </c>
      <c r="D1573" s="24"/>
      <c r="E1573" s="26"/>
      <c r="F1573" s="26">
        <v>0</v>
      </c>
      <c r="G1573" s="26">
        <v>0</v>
      </c>
      <c r="H1573" s="109" t="s">
        <v>26</v>
      </c>
    </row>
    <row r="1574" spans="1:8" ht="16.5" thickBot="1">
      <c r="A1574" s="12" t="s">
        <v>27</v>
      </c>
      <c r="B1574" s="24">
        <v>0</v>
      </c>
      <c r="C1574" s="26">
        <v>0</v>
      </c>
      <c r="D1574" s="24">
        <v>0.65065799999999985</v>
      </c>
      <c r="E1574" s="26">
        <v>0.96135780000000004</v>
      </c>
      <c r="F1574" s="26">
        <v>0.32800000000000001</v>
      </c>
      <c r="G1574" s="26">
        <v>0.114</v>
      </c>
      <c r="H1574" s="109" t="s">
        <v>851</v>
      </c>
    </row>
    <row r="1575" spans="1:8" ht="16.5" thickBot="1">
      <c r="A1575" s="12" t="s">
        <v>28</v>
      </c>
      <c r="B1575" s="24">
        <v>0</v>
      </c>
      <c r="C1575" s="26">
        <v>0</v>
      </c>
      <c r="D1575" s="24"/>
      <c r="E1575" s="26"/>
      <c r="F1575" s="26">
        <v>0</v>
      </c>
      <c r="G1575" s="26">
        <v>2.3E-2</v>
      </c>
      <c r="H1575" s="109" t="s">
        <v>853</v>
      </c>
    </row>
    <row r="1576" spans="1:8" ht="16.5" thickBot="1">
      <c r="A1576" s="12" t="s">
        <v>29</v>
      </c>
      <c r="B1576" s="24">
        <v>0</v>
      </c>
      <c r="C1576" s="26">
        <v>0</v>
      </c>
      <c r="D1576" s="24"/>
      <c r="E1576" s="26"/>
      <c r="F1576" s="26">
        <v>0</v>
      </c>
      <c r="G1576" s="26">
        <v>0</v>
      </c>
      <c r="H1576" s="109" t="s">
        <v>821</v>
      </c>
    </row>
    <row r="1577" spans="1:8" ht="16.5" thickBot="1">
      <c r="A1577" s="12" t="s">
        <v>30</v>
      </c>
      <c r="B1577" s="24">
        <v>0.14399999999999999</v>
      </c>
      <c r="C1577" s="26">
        <v>9.2999999999999999E-2</v>
      </c>
      <c r="D1577" s="24">
        <v>8.0000000000000002E-3</v>
      </c>
      <c r="E1577" s="26">
        <v>1.4999999999999999E-2</v>
      </c>
      <c r="F1577" s="26">
        <v>0</v>
      </c>
      <c r="G1577" s="26">
        <v>0</v>
      </c>
      <c r="H1577" s="109" t="s">
        <v>848</v>
      </c>
    </row>
    <row r="1578" spans="1:8" ht="16.5" thickBot="1">
      <c r="A1578" s="12" t="s">
        <v>31</v>
      </c>
      <c r="B1578" s="24">
        <v>4.0000000000000001E-3</v>
      </c>
      <c r="C1578" s="26">
        <v>4.4999999999999998E-2</v>
      </c>
      <c r="D1578" s="24">
        <v>0</v>
      </c>
      <c r="E1578" s="26">
        <v>0</v>
      </c>
      <c r="F1578" s="26">
        <v>5.5E-2</v>
      </c>
      <c r="G1578" s="26">
        <v>6.9000000000000006E-2</v>
      </c>
      <c r="H1578" s="109" t="s">
        <v>849</v>
      </c>
    </row>
    <row r="1579" spans="1:8" ht="16.5" thickBot="1">
      <c r="A1579" s="12" t="s">
        <v>32</v>
      </c>
      <c r="B1579" s="24">
        <v>0</v>
      </c>
      <c r="C1579" s="26">
        <v>0</v>
      </c>
      <c r="D1579" s="24"/>
      <c r="E1579" s="26"/>
      <c r="F1579" s="26">
        <v>0</v>
      </c>
      <c r="G1579" s="26">
        <v>0</v>
      </c>
      <c r="H1579" s="109" t="s">
        <v>854</v>
      </c>
    </row>
    <row r="1580" spans="1:8" ht="16.5" thickBot="1">
      <c r="A1580" s="12" t="s">
        <v>33</v>
      </c>
      <c r="B1580" s="24">
        <v>7.1999999999999995E-2</v>
      </c>
      <c r="C1580" s="26">
        <v>7.5138121546961326E-2</v>
      </c>
      <c r="D1580" s="24">
        <v>2.1999999999999999E-2</v>
      </c>
      <c r="E1580" s="26">
        <v>6.860677632503866E-3</v>
      </c>
      <c r="F1580" s="26">
        <v>2.1000000000000001E-2</v>
      </c>
      <c r="G1580" s="26">
        <v>8.0000000000000002E-3</v>
      </c>
      <c r="H1580" s="109" t="s">
        <v>852</v>
      </c>
    </row>
    <row r="1581" spans="1:8" ht="16.5" thickBot="1">
      <c r="A1581" s="12" t="s">
        <v>34</v>
      </c>
      <c r="B1581" s="24">
        <v>2E-3</v>
      </c>
      <c r="C1581" s="26">
        <v>4.3999999999999997E-2</v>
      </c>
      <c r="D1581" s="24"/>
      <c r="E1581" s="26"/>
      <c r="F1581" s="26">
        <v>0</v>
      </c>
      <c r="G1581" s="26">
        <v>0</v>
      </c>
      <c r="H1581" s="109" t="s">
        <v>850</v>
      </c>
    </row>
    <row r="1582" spans="1:8" ht="16.5" thickBot="1">
      <c r="A1582" s="12" t="s">
        <v>35</v>
      </c>
      <c r="B1582" s="24">
        <v>0</v>
      </c>
      <c r="C1582" s="26">
        <v>0</v>
      </c>
      <c r="D1582" s="24"/>
      <c r="E1582" s="26"/>
      <c r="F1582" s="26">
        <v>0</v>
      </c>
      <c r="G1582" s="26">
        <v>0</v>
      </c>
      <c r="H1582" s="109" t="s">
        <v>36</v>
      </c>
    </row>
    <row r="1583" spans="1:8" ht="16.5" thickBot="1">
      <c r="A1583" s="54" t="s">
        <v>37</v>
      </c>
      <c r="B1583" s="27">
        <v>0</v>
      </c>
      <c r="C1583" s="28">
        <v>0</v>
      </c>
      <c r="D1583" s="27"/>
      <c r="E1583" s="28"/>
      <c r="F1583" s="26">
        <v>0</v>
      </c>
      <c r="G1583" s="26">
        <v>0</v>
      </c>
      <c r="H1583" s="108" t="s">
        <v>38</v>
      </c>
    </row>
    <row r="1584" spans="1:8" ht="16.5" thickBot="1">
      <c r="A1584" s="75" t="s">
        <v>552</v>
      </c>
      <c r="B1584" s="77">
        <f>SUM(B1562:B1583)</f>
        <v>0.67156799999999994</v>
      </c>
      <c r="C1584" s="77">
        <f>SUM(C1562:C1583)</f>
        <v>1.0702272215469615</v>
      </c>
      <c r="D1584" s="77">
        <f>SUM(D1562:D1583)</f>
        <v>0.82672499999999993</v>
      </c>
      <c r="E1584" s="77">
        <f>SUM(E1562:E1583)</f>
        <v>1.167646966402504</v>
      </c>
      <c r="F1584" s="77">
        <f t="shared" ref="F1584:G1584" si="145">SUM(F1562:F1583)</f>
        <v>7.0410000000000004</v>
      </c>
      <c r="G1584" s="77">
        <f t="shared" si="145"/>
        <v>11.615</v>
      </c>
      <c r="H1584" s="105" t="s">
        <v>855</v>
      </c>
    </row>
    <row r="1585" spans="1:8" ht="16.5" thickBot="1">
      <c r="A1585" s="75" t="s">
        <v>545</v>
      </c>
      <c r="B1585" s="77">
        <v>179.40100000000001</v>
      </c>
      <c r="C1585" s="77">
        <v>214.06100000000001</v>
      </c>
      <c r="D1585" s="77">
        <v>210.80600000000001</v>
      </c>
      <c r="E1585" s="77">
        <v>229.94900000000001</v>
      </c>
      <c r="F1585" s="126">
        <f>D1585/E1585*G1585</f>
        <v>113.03174432591575</v>
      </c>
      <c r="G1585" s="126">
        <v>123.29600000000001</v>
      </c>
      <c r="H1585" s="112" t="s">
        <v>553</v>
      </c>
    </row>
    <row r="1590" spans="1:8">
      <c r="A1590" s="119" t="s">
        <v>138</v>
      </c>
      <c r="G1590" s="4">
        <v>1512</v>
      </c>
      <c r="H1590" s="120" t="s">
        <v>139</v>
      </c>
    </row>
    <row r="1591" spans="1:8">
      <c r="A1591" s="97" t="s">
        <v>683</v>
      </c>
      <c r="H1591" s="102" t="s">
        <v>175</v>
      </c>
    </row>
    <row r="1592" spans="1:8" ht="16.5" customHeight="1" thickBot="1">
      <c r="A1592" s="68" t="s">
        <v>43</v>
      </c>
      <c r="E1592" s="38"/>
      <c r="G1592" s="38" t="s">
        <v>477</v>
      </c>
      <c r="H1592" s="38" t="s">
        <v>476</v>
      </c>
    </row>
    <row r="1593" spans="1:8" ht="16.5" thickBot="1">
      <c r="A1593" s="55" t="s">
        <v>7</v>
      </c>
      <c r="B1593" s="238">
        <v>2016</v>
      </c>
      <c r="C1593" s="239"/>
      <c r="D1593" s="238">
        <v>2017</v>
      </c>
      <c r="E1593" s="239"/>
      <c r="F1593" s="238">
        <v>2018</v>
      </c>
      <c r="G1593" s="239"/>
      <c r="H1593" s="56" t="s">
        <v>3</v>
      </c>
    </row>
    <row r="1594" spans="1:8">
      <c r="A1594" s="57"/>
      <c r="B1594" s="54" t="s">
        <v>46</v>
      </c>
      <c r="C1594" s="103" t="s">
        <v>47</v>
      </c>
      <c r="D1594" s="103" t="s">
        <v>46</v>
      </c>
      <c r="E1594" s="22" t="s">
        <v>47</v>
      </c>
      <c r="F1594" s="103" t="s">
        <v>46</v>
      </c>
      <c r="G1594" s="22" t="s">
        <v>47</v>
      </c>
      <c r="H1594" s="58"/>
    </row>
    <row r="1595" spans="1:8" ht="16.5" thickBot="1">
      <c r="A1595" s="59"/>
      <c r="B1595" s="23" t="s">
        <v>48</v>
      </c>
      <c r="C1595" s="6" t="s">
        <v>49</v>
      </c>
      <c r="D1595" s="107" t="s">
        <v>48</v>
      </c>
      <c r="E1595" s="2" t="s">
        <v>49</v>
      </c>
      <c r="F1595" s="107" t="s">
        <v>48</v>
      </c>
      <c r="G1595" s="2" t="s">
        <v>49</v>
      </c>
      <c r="H1595" s="60"/>
    </row>
    <row r="1596" spans="1:8" ht="17.25" thickTop="1" thickBot="1">
      <c r="A1596" s="12" t="s">
        <v>13</v>
      </c>
      <c r="B1596" s="24">
        <v>1.2500000000000001E-2</v>
      </c>
      <c r="C1596" s="26">
        <v>0.02</v>
      </c>
      <c r="D1596" s="24">
        <v>1.595</v>
      </c>
      <c r="E1596" s="26">
        <v>1.77</v>
      </c>
      <c r="F1596" s="26">
        <v>0.16400000000000001</v>
      </c>
      <c r="G1596" s="26">
        <v>0.17799999999999999</v>
      </c>
      <c r="H1596" s="109" t="s">
        <v>819</v>
      </c>
    </row>
    <row r="1597" spans="1:8" ht="16.5" thickBot="1">
      <c r="A1597" s="12" t="s">
        <v>14</v>
      </c>
      <c r="B1597" s="24">
        <v>28.382000000000001</v>
      </c>
      <c r="C1597" s="26">
        <v>46.115000000000002</v>
      </c>
      <c r="D1597" s="24">
        <v>27.672000000000001</v>
      </c>
      <c r="E1597" s="26">
        <v>37.582999999999998</v>
      </c>
      <c r="F1597" s="26">
        <v>18.975999999999999</v>
      </c>
      <c r="G1597" s="26">
        <v>28.603999999999999</v>
      </c>
      <c r="H1597" s="109" t="s">
        <v>840</v>
      </c>
    </row>
    <row r="1598" spans="1:8" ht="16.5" thickBot="1">
      <c r="A1598" s="12" t="s">
        <v>15</v>
      </c>
      <c r="B1598" s="24">
        <v>0</v>
      </c>
      <c r="C1598" s="26">
        <v>0</v>
      </c>
      <c r="D1598" s="24">
        <v>0</v>
      </c>
      <c r="E1598" s="24">
        <v>0</v>
      </c>
      <c r="F1598" s="26">
        <v>1E-3</v>
      </c>
      <c r="G1598" s="26">
        <v>2E-3</v>
      </c>
      <c r="H1598" s="109" t="s">
        <v>841</v>
      </c>
    </row>
    <row r="1599" spans="1:8" ht="16.5" thickBot="1">
      <c r="A1599" s="12" t="s">
        <v>16</v>
      </c>
      <c r="B1599" s="24">
        <v>0.19815900000000003</v>
      </c>
      <c r="C1599" s="26">
        <v>0.21511223000000002</v>
      </c>
      <c r="D1599" s="24">
        <v>0.77</v>
      </c>
      <c r="E1599" s="26">
        <v>0.85199999999999998</v>
      </c>
      <c r="F1599" s="26">
        <v>2.3620000000000001</v>
      </c>
      <c r="G1599" s="26">
        <v>3.052</v>
      </c>
      <c r="H1599" s="109" t="s">
        <v>844</v>
      </c>
    </row>
    <row r="1600" spans="1:8" ht="16.5" thickBot="1">
      <c r="A1600" s="12" t="s">
        <v>17</v>
      </c>
      <c r="B1600" s="24">
        <v>2.207182</v>
      </c>
      <c r="C1600" s="26">
        <v>2.5307625246600001</v>
      </c>
      <c r="D1600" s="24">
        <v>2.7810410000000001</v>
      </c>
      <c r="E1600" s="26">
        <v>3.1418566044099996</v>
      </c>
      <c r="F1600" s="26">
        <v>3.6749999999999998</v>
      </c>
      <c r="G1600" s="26">
        <v>4.1529999999999996</v>
      </c>
      <c r="H1600" s="109" t="s">
        <v>845</v>
      </c>
    </row>
    <row r="1601" spans="1:8" ht="16.5" thickBot="1">
      <c r="A1601" s="12" t="s">
        <v>18</v>
      </c>
      <c r="B1601" s="24">
        <v>0</v>
      </c>
      <c r="C1601" s="26">
        <v>0</v>
      </c>
      <c r="D1601" s="24">
        <v>0</v>
      </c>
      <c r="E1601" s="24">
        <v>0</v>
      </c>
      <c r="F1601" s="26">
        <v>0</v>
      </c>
      <c r="G1601" s="26">
        <v>0</v>
      </c>
      <c r="H1601" s="109" t="s">
        <v>820</v>
      </c>
    </row>
    <row r="1602" spans="1:8" ht="16.5" thickBot="1">
      <c r="A1602" s="12" t="s">
        <v>19</v>
      </c>
      <c r="B1602" s="24">
        <v>0</v>
      </c>
      <c r="C1602" s="26">
        <v>0</v>
      </c>
      <c r="D1602" s="24">
        <v>0</v>
      </c>
      <c r="E1602" s="24">
        <v>0</v>
      </c>
      <c r="F1602" s="26">
        <v>0</v>
      </c>
      <c r="G1602" s="26">
        <v>0</v>
      </c>
      <c r="H1602" s="109" t="s">
        <v>20</v>
      </c>
    </row>
    <row r="1603" spans="1:8" ht="16.5" thickBot="1">
      <c r="A1603" s="12" t="s">
        <v>21</v>
      </c>
      <c r="B1603" s="24">
        <v>24.484000000000002</v>
      </c>
      <c r="C1603" s="26">
        <v>42.656999999999996</v>
      </c>
      <c r="D1603" s="24">
        <v>16.972999999999999</v>
      </c>
      <c r="E1603" s="26">
        <v>27.753</v>
      </c>
      <c r="F1603" s="26">
        <v>18.175999999999998</v>
      </c>
      <c r="G1603" s="26">
        <v>27.134</v>
      </c>
      <c r="H1603" s="109" t="s">
        <v>846</v>
      </c>
    </row>
    <row r="1604" spans="1:8" ht="16.5" thickBot="1">
      <c r="A1604" s="12" t="s">
        <v>22</v>
      </c>
      <c r="B1604" s="24">
        <v>2.69</v>
      </c>
      <c r="C1604" s="26">
        <v>5.8360000000000003</v>
      </c>
      <c r="D1604" s="24">
        <v>2.9430000000000001</v>
      </c>
      <c r="E1604" s="26">
        <v>3.0070000000000001</v>
      </c>
      <c r="F1604" s="26">
        <v>0</v>
      </c>
      <c r="G1604" s="26">
        <v>2.1999999999999999E-2</v>
      </c>
      <c r="H1604" s="109" t="s">
        <v>847</v>
      </c>
    </row>
    <row r="1605" spans="1:8" ht="16.5" thickBot="1">
      <c r="A1605" s="12" t="s">
        <v>23</v>
      </c>
      <c r="B1605" s="24">
        <v>0.69899999999999995</v>
      </c>
      <c r="C1605" s="26">
        <v>0.82699999999999996</v>
      </c>
      <c r="D1605" s="24">
        <v>0.20100000000000001</v>
      </c>
      <c r="E1605" s="26">
        <v>0.215</v>
      </c>
      <c r="F1605" s="26">
        <v>8.4000000000000005E-2</v>
      </c>
      <c r="G1605" s="26">
        <v>5.5E-2</v>
      </c>
      <c r="H1605" s="109" t="s">
        <v>856</v>
      </c>
    </row>
    <row r="1606" spans="1:8" ht="16.5" thickBot="1">
      <c r="A1606" s="12" t="s">
        <v>24</v>
      </c>
      <c r="B1606" s="24">
        <v>0</v>
      </c>
      <c r="C1606" s="26">
        <v>0</v>
      </c>
      <c r="D1606" s="24">
        <v>0</v>
      </c>
      <c r="E1606" s="24">
        <v>0</v>
      </c>
      <c r="F1606" s="26">
        <v>0</v>
      </c>
      <c r="G1606" s="26">
        <v>0</v>
      </c>
      <c r="H1606" s="109" t="s">
        <v>818</v>
      </c>
    </row>
    <row r="1607" spans="1:8" ht="16.5" thickBot="1">
      <c r="A1607" s="12" t="s">
        <v>25</v>
      </c>
      <c r="B1607" s="24">
        <v>0</v>
      </c>
      <c r="C1607" s="26">
        <v>0</v>
      </c>
      <c r="D1607" s="24">
        <v>0</v>
      </c>
      <c r="E1607" s="24">
        <v>0</v>
      </c>
      <c r="F1607" s="26">
        <v>0.129</v>
      </c>
      <c r="G1607" s="26">
        <v>0.17799999999999999</v>
      </c>
      <c r="H1607" s="109" t="s">
        <v>26</v>
      </c>
    </row>
    <row r="1608" spans="1:8" ht="16.5" thickBot="1">
      <c r="A1608" s="12" t="s">
        <v>27</v>
      </c>
      <c r="B1608" s="24">
        <v>38.113230999999999</v>
      </c>
      <c r="C1608" s="26">
        <v>54.107981199999998</v>
      </c>
      <c r="D1608" s="24">
        <v>38.545178999999997</v>
      </c>
      <c r="E1608" s="26">
        <v>52.420911400000001</v>
      </c>
      <c r="F1608" s="26">
        <v>34.938000000000002</v>
      </c>
      <c r="G1608" s="26">
        <v>42.405000000000001</v>
      </c>
      <c r="H1608" s="109" t="s">
        <v>851</v>
      </c>
    </row>
    <row r="1609" spans="1:8" ht="16.5" thickBot="1">
      <c r="A1609" s="12" t="s">
        <v>28</v>
      </c>
      <c r="B1609" s="24">
        <v>0.75800000000000001</v>
      </c>
      <c r="C1609" s="26">
        <v>0.82499999999999996</v>
      </c>
      <c r="D1609" s="24">
        <v>2E-3</v>
      </c>
      <c r="E1609" s="26">
        <v>5.0000000000000001E-3</v>
      </c>
      <c r="F1609" s="26">
        <v>0</v>
      </c>
      <c r="G1609" s="26">
        <v>1.0389999999999999</v>
      </c>
      <c r="H1609" s="109" t="s">
        <v>853</v>
      </c>
    </row>
    <row r="1610" spans="1:8" ht="16.5" thickBot="1">
      <c r="A1610" s="12" t="s">
        <v>29</v>
      </c>
      <c r="B1610" s="24">
        <v>0</v>
      </c>
      <c r="C1610" s="26">
        <v>0</v>
      </c>
      <c r="D1610" s="24">
        <v>0</v>
      </c>
      <c r="E1610" s="26">
        <v>0</v>
      </c>
      <c r="F1610" s="26">
        <v>0</v>
      </c>
      <c r="G1610" s="26">
        <v>0</v>
      </c>
      <c r="H1610" s="109" t="s">
        <v>821</v>
      </c>
    </row>
    <row r="1611" spans="1:8" ht="16.5" thickBot="1">
      <c r="A1611" s="12" t="s">
        <v>30</v>
      </c>
      <c r="B1611" s="24">
        <v>0.74199999999999999</v>
      </c>
      <c r="C1611" s="26">
        <v>1.1140000000000001</v>
      </c>
      <c r="D1611" s="24">
        <v>0.46700000000000003</v>
      </c>
      <c r="E1611" s="26">
        <v>0.71599999999999997</v>
      </c>
      <c r="F1611" s="26">
        <v>1.099</v>
      </c>
      <c r="G1611" s="26">
        <v>1.4930000000000001</v>
      </c>
      <c r="H1611" s="109" t="s">
        <v>848</v>
      </c>
    </row>
    <row r="1612" spans="1:8" ht="16.5" thickBot="1">
      <c r="A1612" s="12" t="s">
        <v>31</v>
      </c>
      <c r="B1612" s="24">
        <v>2.4569999999999999</v>
      </c>
      <c r="C1612" s="26">
        <v>3.2719999999999998</v>
      </c>
      <c r="D1612" s="24">
        <v>2.508</v>
      </c>
      <c r="E1612" s="26">
        <v>3.1589999999999998</v>
      </c>
      <c r="F1612" s="26">
        <v>3.0059999999999998</v>
      </c>
      <c r="G1612" s="26">
        <v>3.7650000000000001</v>
      </c>
      <c r="H1612" s="109" t="s">
        <v>849</v>
      </c>
    </row>
    <row r="1613" spans="1:8" ht="16.5" thickBot="1">
      <c r="A1613" s="12" t="s">
        <v>32</v>
      </c>
      <c r="B1613" s="24">
        <v>0</v>
      </c>
      <c r="C1613" s="26">
        <v>0</v>
      </c>
      <c r="D1613" s="24">
        <v>0</v>
      </c>
      <c r="E1613" s="24">
        <v>0</v>
      </c>
      <c r="F1613" s="26">
        <v>0</v>
      </c>
      <c r="G1613" s="26">
        <v>0</v>
      </c>
      <c r="H1613" s="109" t="s">
        <v>854</v>
      </c>
    </row>
    <row r="1614" spans="1:8" ht="16.5" thickBot="1">
      <c r="A1614" s="12" t="s">
        <v>33</v>
      </c>
      <c r="B1614" s="24">
        <v>24.83</v>
      </c>
      <c r="C1614" s="26">
        <v>24.329181315921648</v>
      </c>
      <c r="D1614" s="24">
        <v>29.093</v>
      </c>
      <c r="E1614" s="26">
        <v>29.734682974834811</v>
      </c>
      <c r="F1614" s="26">
        <v>26.535</v>
      </c>
      <c r="G1614" s="26">
        <v>27</v>
      </c>
      <c r="H1614" s="109" t="s">
        <v>852</v>
      </c>
    </row>
    <row r="1615" spans="1:8" ht="16.5" thickBot="1">
      <c r="A1615" s="12" t="s">
        <v>34</v>
      </c>
      <c r="B1615" s="24">
        <v>1.621</v>
      </c>
      <c r="C1615" s="26">
        <v>2.08</v>
      </c>
      <c r="D1615" s="24">
        <v>1.6890000000000001</v>
      </c>
      <c r="E1615" s="26">
        <v>2.0139999999999998</v>
      </c>
      <c r="F1615" s="26">
        <v>18.492999999999999</v>
      </c>
      <c r="G1615" s="26">
        <v>20.035</v>
      </c>
      <c r="H1615" s="109" t="s">
        <v>850</v>
      </c>
    </row>
    <row r="1616" spans="1:8" ht="16.5" thickBot="1">
      <c r="A1616" s="12" t="s">
        <v>35</v>
      </c>
      <c r="B1616" s="24">
        <v>0</v>
      </c>
      <c r="C1616" s="26">
        <v>0</v>
      </c>
      <c r="D1616" s="24">
        <v>0</v>
      </c>
      <c r="E1616" s="24">
        <v>0</v>
      </c>
      <c r="F1616" s="26">
        <v>0</v>
      </c>
      <c r="G1616" s="26">
        <v>0</v>
      </c>
      <c r="H1616" s="109" t="s">
        <v>36</v>
      </c>
    </row>
    <row r="1617" spans="1:8" ht="16.5" thickBot="1">
      <c r="A1617" s="54" t="s">
        <v>37</v>
      </c>
      <c r="B1617" s="27">
        <v>0</v>
      </c>
      <c r="C1617" s="28">
        <v>0</v>
      </c>
      <c r="D1617" s="24">
        <v>0</v>
      </c>
      <c r="E1617" s="24">
        <v>0</v>
      </c>
      <c r="F1617" s="26">
        <v>0.14199999999999999</v>
      </c>
      <c r="G1617" s="26">
        <v>0.318</v>
      </c>
      <c r="H1617" s="108" t="s">
        <v>38</v>
      </c>
    </row>
    <row r="1618" spans="1:8" ht="16.5" thickBot="1">
      <c r="A1618" s="75" t="s">
        <v>552</v>
      </c>
      <c r="B1618" s="77">
        <f>SUM(B1596:B1617)</f>
        <v>127.19407199999998</v>
      </c>
      <c r="C1618" s="77">
        <f>SUM(C1596:C1617)</f>
        <v>183.92903727058166</v>
      </c>
      <c r="D1618" s="77">
        <f>SUM(D1596:D1617)</f>
        <v>125.23921999999999</v>
      </c>
      <c r="E1618" s="77">
        <f>SUM(E1596:E1617)</f>
        <v>162.37145097924483</v>
      </c>
      <c r="F1618" s="126">
        <f>SUM(F1596:F1616)</f>
        <v>127.63799999999999</v>
      </c>
      <c r="G1618" s="126">
        <f>SUM(G1596:G1616)</f>
        <v>159.11499999999998</v>
      </c>
      <c r="H1618" s="105" t="s">
        <v>855</v>
      </c>
    </row>
    <row r="1619" spans="1:8" ht="16.5" thickBot="1">
      <c r="A1619" s="75" t="s">
        <v>545</v>
      </c>
      <c r="B1619" s="77">
        <v>19785.611000000001</v>
      </c>
      <c r="C1619" s="77">
        <v>9654.7119999999995</v>
      </c>
      <c r="D1619" s="77">
        <v>25842.31</v>
      </c>
      <c r="E1619" s="77">
        <v>10883.848</v>
      </c>
      <c r="F1619" s="126">
        <f>D1619/E1619*G1619</f>
        <v>25369.237637476195</v>
      </c>
      <c r="G1619" s="126">
        <v>10684.607</v>
      </c>
      <c r="H1619" s="112" t="s">
        <v>553</v>
      </c>
    </row>
    <row r="1621" spans="1:8">
      <c r="G1621" s="133"/>
    </row>
    <row r="1622" spans="1:8">
      <c r="G1622" s="133"/>
    </row>
    <row r="1623" spans="1:8">
      <c r="G1623" s="134"/>
    </row>
    <row r="1627" spans="1:8">
      <c r="A1627" s="119" t="s">
        <v>141</v>
      </c>
      <c r="G1627" s="4">
        <v>1517</v>
      </c>
      <c r="H1627" s="120" t="s">
        <v>142</v>
      </c>
    </row>
    <row r="1628" spans="1:8">
      <c r="A1628" s="97" t="s">
        <v>684</v>
      </c>
      <c r="H1628" s="102" t="s">
        <v>178</v>
      </c>
    </row>
    <row r="1629" spans="1:8" ht="16.5" customHeight="1" thickBot="1">
      <c r="A1629" s="68" t="s">
        <v>43</v>
      </c>
      <c r="E1629" s="38"/>
      <c r="G1629" s="38" t="s">
        <v>477</v>
      </c>
      <c r="H1629" s="38" t="s">
        <v>476</v>
      </c>
    </row>
    <row r="1630" spans="1:8" ht="16.5" thickBot="1">
      <c r="A1630" s="55" t="s">
        <v>7</v>
      </c>
      <c r="B1630" s="238">
        <v>2016</v>
      </c>
      <c r="C1630" s="239"/>
      <c r="D1630" s="238">
        <v>2017</v>
      </c>
      <c r="E1630" s="239"/>
      <c r="F1630" s="238">
        <v>2018</v>
      </c>
      <c r="G1630" s="239"/>
      <c r="H1630" s="56" t="s">
        <v>3</v>
      </c>
    </row>
    <row r="1631" spans="1:8">
      <c r="A1631" s="57"/>
      <c r="B1631" s="54" t="s">
        <v>46</v>
      </c>
      <c r="C1631" s="103" t="s">
        <v>47</v>
      </c>
      <c r="D1631" s="103" t="s">
        <v>46</v>
      </c>
      <c r="E1631" s="22" t="s">
        <v>47</v>
      </c>
      <c r="F1631" s="103" t="s">
        <v>46</v>
      </c>
      <c r="G1631" s="22" t="s">
        <v>47</v>
      </c>
      <c r="H1631" s="58"/>
    </row>
    <row r="1632" spans="1:8" ht="16.5" thickBot="1">
      <c r="A1632" s="59"/>
      <c r="B1632" s="23" t="s">
        <v>48</v>
      </c>
      <c r="C1632" s="6" t="s">
        <v>49</v>
      </c>
      <c r="D1632" s="107" t="s">
        <v>48</v>
      </c>
      <c r="E1632" s="2" t="s">
        <v>49</v>
      </c>
      <c r="F1632" s="107" t="s">
        <v>48</v>
      </c>
      <c r="G1632" s="2" t="s">
        <v>49</v>
      </c>
      <c r="H1632" s="60"/>
    </row>
    <row r="1633" spans="1:8" ht="19.5" customHeight="1" thickTop="1" thickBot="1">
      <c r="A1633" s="12" t="s">
        <v>13</v>
      </c>
      <c r="B1633" s="24">
        <v>0.178592</v>
      </c>
      <c r="C1633" s="26">
        <v>0.307276616</v>
      </c>
      <c r="D1633" s="24">
        <v>0.18395</v>
      </c>
      <c r="E1633" s="26">
        <v>0.32</v>
      </c>
      <c r="F1633" s="26">
        <v>0.30599999999999999</v>
      </c>
      <c r="G1633" s="26">
        <v>0.63100000000000001</v>
      </c>
      <c r="H1633" s="109" t="s">
        <v>819</v>
      </c>
    </row>
    <row r="1634" spans="1:8" ht="19.5" customHeight="1" thickBot="1">
      <c r="A1634" s="12" t="s">
        <v>14</v>
      </c>
      <c r="B1634" s="24">
        <v>3.847</v>
      </c>
      <c r="C1634" s="26">
        <v>5.9649999999999999</v>
      </c>
      <c r="D1634" s="24">
        <v>4.5229999999999997</v>
      </c>
      <c r="E1634" s="26">
        <v>5.5620000000000003</v>
      </c>
      <c r="F1634" s="26">
        <v>17.940000000000001</v>
      </c>
      <c r="G1634" s="26">
        <v>23.212</v>
      </c>
      <c r="H1634" s="109" t="s">
        <v>840</v>
      </c>
    </row>
    <row r="1635" spans="1:8" ht="19.5" customHeight="1" thickBot="1">
      <c r="A1635" s="12" t="s">
        <v>15</v>
      </c>
      <c r="B1635" s="24">
        <v>0</v>
      </c>
      <c r="C1635" s="26">
        <v>2.9000000000000001E-2</v>
      </c>
      <c r="D1635" s="24">
        <v>2.5000000000000001E-2</v>
      </c>
      <c r="E1635" s="24">
        <v>2.8000000000000001E-2</v>
      </c>
      <c r="F1635" s="26">
        <v>1.4E-2</v>
      </c>
      <c r="G1635" s="26">
        <v>5.3999999999999999E-2</v>
      </c>
      <c r="H1635" s="109" t="s">
        <v>841</v>
      </c>
    </row>
    <row r="1636" spans="1:8" ht="19.5" customHeight="1" thickBot="1">
      <c r="A1636" s="12" t="s">
        <v>16</v>
      </c>
      <c r="B1636" s="24">
        <v>26.305326000000001</v>
      </c>
      <c r="C1636" s="26">
        <v>33.628142689999997</v>
      </c>
      <c r="D1636" s="24">
        <v>24.436</v>
      </c>
      <c r="E1636" s="26">
        <v>34.012</v>
      </c>
      <c r="F1636" s="26">
        <v>25.914999999999999</v>
      </c>
      <c r="G1636" s="26">
        <v>36.19</v>
      </c>
      <c r="H1636" s="109" t="s">
        <v>844</v>
      </c>
    </row>
    <row r="1637" spans="1:8" ht="19.5" customHeight="1" thickBot="1">
      <c r="A1637" s="12" t="s">
        <v>17</v>
      </c>
      <c r="B1637" s="24">
        <v>0.291379</v>
      </c>
      <c r="C1637" s="26">
        <v>0.33483948245</v>
      </c>
      <c r="D1637" s="24">
        <v>0.90437000000000001</v>
      </c>
      <c r="E1637" s="26">
        <v>1.12190612797</v>
      </c>
      <c r="F1637" s="26">
        <v>0.46</v>
      </c>
      <c r="G1637" s="26">
        <v>0.48499999999999999</v>
      </c>
      <c r="H1637" s="109" t="s">
        <v>845</v>
      </c>
    </row>
    <row r="1638" spans="1:8" ht="19.5" customHeight="1" thickBot="1">
      <c r="A1638" s="12" t="s">
        <v>18</v>
      </c>
      <c r="B1638" s="24">
        <v>0</v>
      </c>
      <c r="C1638" s="26">
        <v>0</v>
      </c>
      <c r="D1638" s="24">
        <v>0</v>
      </c>
      <c r="E1638" s="24">
        <v>0</v>
      </c>
      <c r="F1638" s="26">
        <v>0</v>
      </c>
      <c r="G1638" s="26">
        <v>0</v>
      </c>
      <c r="H1638" s="109" t="s">
        <v>820</v>
      </c>
    </row>
    <row r="1639" spans="1:8" ht="19.5" customHeight="1" thickBot="1">
      <c r="A1639" s="12" t="s">
        <v>19</v>
      </c>
      <c r="B1639" s="24">
        <v>0</v>
      </c>
      <c r="C1639" s="26">
        <v>0</v>
      </c>
      <c r="D1639" s="24">
        <v>0</v>
      </c>
      <c r="E1639" s="24">
        <v>0</v>
      </c>
      <c r="F1639" s="26">
        <v>0</v>
      </c>
      <c r="G1639" s="26">
        <v>0</v>
      </c>
      <c r="H1639" s="109" t="s">
        <v>20</v>
      </c>
    </row>
    <row r="1640" spans="1:8" ht="19.5" customHeight="1" thickBot="1">
      <c r="A1640" s="12" t="s">
        <v>21</v>
      </c>
      <c r="B1640" s="24">
        <v>0.53400000000000003</v>
      </c>
      <c r="C1640" s="26">
        <v>1.246</v>
      </c>
      <c r="D1640" s="24">
        <v>1.33</v>
      </c>
      <c r="E1640" s="26">
        <v>2.1669999999999998</v>
      </c>
      <c r="F1640" s="26">
        <v>2.8250000000000002</v>
      </c>
      <c r="G1640" s="26">
        <v>3.5720000000000001</v>
      </c>
      <c r="H1640" s="109" t="s">
        <v>846</v>
      </c>
    </row>
    <row r="1641" spans="1:8" ht="19.5" customHeight="1" thickBot="1">
      <c r="A1641" s="12" t="s">
        <v>22</v>
      </c>
      <c r="B1641" s="24">
        <v>0</v>
      </c>
      <c r="C1641" s="26">
        <v>0</v>
      </c>
      <c r="D1641" s="24">
        <v>0</v>
      </c>
      <c r="E1641" s="26">
        <v>0</v>
      </c>
      <c r="F1641" s="26">
        <v>0</v>
      </c>
      <c r="G1641" s="26">
        <v>0</v>
      </c>
      <c r="H1641" s="109" t="s">
        <v>847</v>
      </c>
    </row>
    <row r="1642" spans="1:8" ht="19.5" customHeight="1" thickBot="1">
      <c r="A1642" s="12" t="s">
        <v>23</v>
      </c>
      <c r="B1642" s="24">
        <v>4.9000000000000002E-2</v>
      </c>
      <c r="C1642" s="26">
        <v>7.0000000000000007E-2</v>
      </c>
      <c r="D1642" s="24">
        <v>3.1E-2</v>
      </c>
      <c r="E1642" s="26">
        <v>4.2999999999999997E-2</v>
      </c>
      <c r="F1642" s="26">
        <v>0</v>
      </c>
      <c r="G1642" s="26">
        <v>0.106</v>
      </c>
      <c r="H1642" s="109" t="s">
        <v>856</v>
      </c>
    </row>
    <row r="1643" spans="1:8" ht="19.5" customHeight="1" thickBot="1">
      <c r="A1643" s="12" t="s">
        <v>24</v>
      </c>
      <c r="B1643" s="24">
        <v>0.02</v>
      </c>
      <c r="C1643" s="26">
        <v>3.5000000000000003E-2</v>
      </c>
      <c r="D1643" s="24">
        <v>0</v>
      </c>
      <c r="E1643" s="24">
        <v>0</v>
      </c>
      <c r="F1643" s="26">
        <v>0</v>
      </c>
      <c r="G1643" s="26">
        <v>0</v>
      </c>
      <c r="H1643" s="109" t="s">
        <v>818</v>
      </c>
    </row>
    <row r="1644" spans="1:8" ht="19.5" customHeight="1" thickBot="1">
      <c r="A1644" s="12" t="s">
        <v>25</v>
      </c>
      <c r="B1644" s="24">
        <v>2.5999999999999999E-2</v>
      </c>
      <c r="C1644" s="26">
        <v>2.9000000000000001E-2</v>
      </c>
      <c r="D1644" s="24">
        <v>2.4E-2</v>
      </c>
      <c r="E1644" s="24">
        <v>2.8000000000000001E-2</v>
      </c>
      <c r="F1644" s="26">
        <v>0</v>
      </c>
      <c r="G1644" s="26">
        <v>0</v>
      </c>
      <c r="H1644" s="109" t="s">
        <v>26</v>
      </c>
    </row>
    <row r="1645" spans="1:8" ht="19.5" customHeight="1" thickBot="1">
      <c r="A1645" s="12" t="s">
        <v>27</v>
      </c>
      <c r="B1645" s="24">
        <v>11.386509</v>
      </c>
      <c r="C1645" s="26">
        <v>14.5178774</v>
      </c>
      <c r="D1645" s="24">
        <v>26.189800000000002</v>
      </c>
      <c r="E1645" s="26">
        <v>37.719141200000003</v>
      </c>
      <c r="F1645" s="26">
        <v>6.7270000000000003</v>
      </c>
      <c r="G1645" s="26">
        <v>7.9390000000000001</v>
      </c>
      <c r="H1645" s="109" t="s">
        <v>851</v>
      </c>
    </row>
    <row r="1646" spans="1:8" ht="19.5" customHeight="1" thickBot="1">
      <c r="A1646" s="12" t="s">
        <v>28</v>
      </c>
      <c r="B1646" s="24">
        <v>0.96599999999999997</v>
      </c>
      <c r="C1646" s="26">
        <v>1.2709999999999999</v>
      </c>
      <c r="D1646" s="24">
        <v>8.2000000000000003E-2</v>
      </c>
      <c r="E1646" s="26">
        <v>0.152</v>
      </c>
      <c r="F1646" s="26">
        <v>0</v>
      </c>
      <c r="G1646" s="26">
        <v>0.496</v>
      </c>
      <c r="H1646" s="109" t="s">
        <v>853</v>
      </c>
    </row>
    <row r="1647" spans="1:8" ht="19.5" customHeight="1" thickBot="1">
      <c r="A1647" s="12" t="s">
        <v>29</v>
      </c>
      <c r="B1647" s="24">
        <v>0</v>
      </c>
      <c r="C1647" s="26">
        <v>0</v>
      </c>
      <c r="D1647" s="24">
        <v>0</v>
      </c>
      <c r="E1647" s="26">
        <v>0</v>
      </c>
      <c r="F1647" s="26">
        <v>0</v>
      </c>
      <c r="G1647" s="26">
        <v>6.7000000000000004E-2</v>
      </c>
      <c r="H1647" s="109" t="s">
        <v>821</v>
      </c>
    </row>
    <row r="1648" spans="1:8" ht="19.5" customHeight="1" thickBot="1">
      <c r="A1648" s="12" t="s">
        <v>30</v>
      </c>
      <c r="B1648" s="24">
        <v>3.714</v>
      </c>
      <c r="C1648" s="26">
        <v>1.0589999999999999</v>
      </c>
      <c r="D1648" s="24">
        <v>0.40300000000000002</v>
      </c>
      <c r="E1648" s="26">
        <v>0.33300000000000002</v>
      </c>
      <c r="F1648" s="26">
        <v>0.35199999999999998</v>
      </c>
      <c r="G1648" s="26">
        <v>0.253</v>
      </c>
      <c r="H1648" s="109" t="s">
        <v>848</v>
      </c>
    </row>
    <row r="1649" spans="1:8" ht="19.5" customHeight="1" thickBot="1">
      <c r="A1649" s="12" t="s">
        <v>31</v>
      </c>
      <c r="B1649" s="24">
        <v>0</v>
      </c>
      <c r="C1649" s="26">
        <v>3.0000000000000001E-3</v>
      </c>
      <c r="D1649" s="24">
        <v>1.6E-2</v>
      </c>
      <c r="E1649" s="26">
        <v>1.2999999999999999E-2</v>
      </c>
      <c r="F1649" s="26">
        <v>3.3000000000000002E-2</v>
      </c>
      <c r="G1649" s="26">
        <v>7.1999999999999995E-2</v>
      </c>
      <c r="H1649" s="109" t="s">
        <v>849</v>
      </c>
    </row>
    <row r="1650" spans="1:8" ht="19.5" customHeight="1" thickBot="1">
      <c r="A1650" s="12" t="s">
        <v>32</v>
      </c>
      <c r="B1650" s="24">
        <v>0</v>
      </c>
      <c r="C1650" s="26">
        <v>0</v>
      </c>
      <c r="D1650" s="24">
        <v>0</v>
      </c>
      <c r="E1650" s="24">
        <v>0</v>
      </c>
      <c r="F1650" s="26">
        <v>0</v>
      </c>
      <c r="G1650" s="26">
        <v>0</v>
      </c>
      <c r="H1650" s="109" t="s">
        <v>854</v>
      </c>
    </row>
    <row r="1651" spans="1:8" ht="19.5" customHeight="1" thickBot="1">
      <c r="A1651" s="12" t="s">
        <v>33</v>
      </c>
      <c r="B1651" s="24">
        <v>0.19700000000000001</v>
      </c>
      <c r="C1651" s="26">
        <v>0.23214465092918132</v>
      </c>
      <c r="D1651" s="24">
        <v>0.182</v>
      </c>
      <c r="E1651" s="26">
        <v>0.16218192042738647</v>
      </c>
      <c r="F1651" s="26">
        <v>7.2190000000000003</v>
      </c>
      <c r="G1651" s="26">
        <v>6.7320000000000002</v>
      </c>
      <c r="H1651" s="109" t="s">
        <v>852</v>
      </c>
    </row>
    <row r="1652" spans="1:8" ht="19.5" customHeight="1" thickBot="1">
      <c r="A1652" s="12" t="s">
        <v>34</v>
      </c>
      <c r="B1652" s="24">
        <v>10.231</v>
      </c>
      <c r="C1652" s="26">
        <v>12.134</v>
      </c>
      <c r="D1652" s="24">
        <v>10.711</v>
      </c>
      <c r="E1652" s="26">
        <v>13.279</v>
      </c>
      <c r="F1652" s="26">
        <v>7.5880000000000001</v>
      </c>
      <c r="G1652" s="26">
        <v>9.8559999999999999</v>
      </c>
      <c r="H1652" s="109" t="s">
        <v>850</v>
      </c>
    </row>
    <row r="1653" spans="1:8" ht="19.5" customHeight="1" thickBot="1">
      <c r="A1653" s="12" t="s">
        <v>35</v>
      </c>
      <c r="B1653" s="24">
        <v>0</v>
      </c>
      <c r="C1653" s="26">
        <v>0</v>
      </c>
      <c r="D1653" s="24">
        <v>0</v>
      </c>
      <c r="E1653" s="24">
        <v>0</v>
      </c>
      <c r="F1653" s="26">
        <v>0</v>
      </c>
      <c r="G1653" s="26">
        <v>0</v>
      </c>
      <c r="H1653" s="109" t="s">
        <v>36</v>
      </c>
    </row>
    <row r="1654" spans="1:8" ht="19.5" customHeight="1" thickBot="1">
      <c r="A1654" s="54" t="s">
        <v>37</v>
      </c>
      <c r="B1654" s="27">
        <v>0.46700000000000003</v>
      </c>
      <c r="C1654" s="28">
        <v>0.879</v>
      </c>
      <c r="D1654" s="24">
        <v>0</v>
      </c>
      <c r="E1654" s="24">
        <v>0</v>
      </c>
      <c r="F1654" s="26">
        <v>0.27100000000000002</v>
      </c>
      <c r="G1654" s="26">
        <v>0.77600000000000002</v>
      </c>
      <c r="H1654" s="108" t="s">
        <v>38</v>
      </c>
    </row>
    <row r="1655" spans="1:8" ht="19.5" customHeight="1" thickBot="1">
      <c r="A1655" s="75" t="s">
        <v>552</v>
      </c>
      <c r="B1655" s="77">
        <f>SUM(B1633:B1654)</f>
        <v>58.212806</v>
      </c>
      <c r="C1655" s="77">
        <f>SUM(C1633:C1654)</f>
        <v>71.740280839379196</v>
      </c>
      <c r="D1655" s="77">
        <f>SUM(D1633:D1654)</f>
        <v>69.041120000000006</v>
      </c>
      <c r="E1655" s="77">
        <f>SUM(E1633:E1654)</f>
        <v>94.940229248397387</v>
      </c>
      <c r="F1655" s="126">
        <f>SUM(F1633:F1654)</f>
        <v>69.649999999999991</v>
      </c>
      <c r="G1655" s="126">
        <v>90.441000000000003</v>
      </c>
      <c r="H1655" s="105" t="s">
        <v>855</v>
      </c>
    </row>
    <row r="1656" spans="1:8" ht="19.5" customHeight="1" thickBot="1">
      <c r="A1656" s="75" t="s">
        <v>545</v>
      </c>
      <c r="B1656" s="77">
        <v>4128.692</v>
      </c>
      <c r="C1656" s="77">
        <v>5239.7</v>
      </c>
      <c r="D1656" s="77">
        <v>4525.18</v>
      </c>
      <c r="E1656" s="77">
        <v>6005.1729999999998</v>
      </c>
      <c r="F1656" s="126">
        <f>D1656/E1656*G1656</f>
        <v>4501.385246899632</v>
      </c>
      <c r="G1656" s="126">
        <v>5973.5959999999995</v>
      </c>
      <c r="H1656" s="112" t="s">
        <v>553</v>
      </c>
    </row>
    <row r="1657" spans="1:8">
      <c r="A1657" s="17"/>
      <c r="B1657" s="7"/>
      <c r="C1657" s="7"/>
      <c r="D1657" s="7"/>
      <c r="E1657" s="7"/>
      <c r="F1657" s="7"/>
      <c r="G1657" s="7"/>
    </row>
    <row r="1658" spans="1:8">
      <c r="A1658" s="17"/>
      <c r="B1658" s="7"/>
      <c r="C1658" s="7"/>
      <c r="D1658" s="7"/>
      <c r="E1658" s="7"/>
      <c r="F1658" s="7"/>
      <c r="G1658" s="7"/>
    </row>
    <row r="1659" spans="1:8">
      <c r="A1659" s="17"/>
      <c r="B1659" s="7"/>
      <c r="C1659" s="7"/>
      <c r="D1659" s="7"/>
      <c r="E1659" s="7"/>
      <c r="F1659" s="7"/>
      <c r="G1659" s="7"/>
    </row>
    <row r="1663" spans="1:8">
      <c r="A1663" s="119" t="s">
        <v>144</v>
      </c>
      <c r="H1663" s="120" t="s">
        <v>145</v>
      </c>
    </row>
    <row r="1664" spans="1:8">
      <c r="A1664" s="97" t="s">
        <v>685</v>
      </c>
      <c r="H1664" s="102" t="s">
        <v>181</v>
      </c>
    </row>
    <row r="1665" spans="1:8" ht="16.5" customHeight="1" thickBot="1">
      <c r="A1665" s="68" t="s">
        <v>43</v>
      </c>
      <c r="E1665" s="38"/>
      <c r="G1665" s="38" t="s">
        <v>477</v>
      </c>
      <c r="H1665" s="38" t="s">
        <v>476</v>
      </c>
    </row>
    <row r="1666" spans="1:8" ht="16.5" thickBot="1">
      <c r="A1666" s="55" t="s">
        <v>7</v>
      </c>
      <c r="B1666" s="238">
        <v>2016</v>
      </c>
      <c r="C1666" s="239"/>
      <c r="D1666" s="238">
        <v>2017</v>
      </c>
      <c r="E1666" s="239"/>
      <c r="F1666" s="238">
        <v>2018</v>
      </c>
      <c r="G1666" s="239"/>
      <c r="H1666" s="56" t="s">
        <v>3</v>
      </c>
    </row>
    <row r="1667" spans="1:8">
      <c r="A1667" s="57"/>
      <c r="B1667" s="54" t="s">
        <v>46</v>
      </c>
      <c r="C1667" s="103" t="s">
        <v>47</v>
      </c>
      <c r="D1667" s="103" t="s">
        <v>46</v>
      </c>
      <c r="E1667" s="22" t="s">
        <v>47</v>
      </c>
      <c r="F1667" s="103" t="s">
        <v>46</v>
      </c>
      <c r="G1667" s="22" t="s">
        <v>47</v>
      </c>
      <c r="H1667" s="58"/>
    </row>
    <row r="1668" spans="1:8" ht="16.5" thickBot="1">
      <c r="A1668" s="59"/>
      <c r="B1668" s="23" t="s">
        <v>48</v>
      </c>
      <c r="C1668" s="6" t="s">
        <v>49</v>
      </c>
      <c r="D1668" s="107" t="s">
        <v>48</v>
      </c>
      <c r="E1668" s="2" t="s">
        <v>49</v>
      </c>
      <c r="F1668" s="107" t="s">
        <v>48</v>
      </c>
      <c r="G1668" s="2" t="s">
        <v>49</v>
      </c>
      <c r="H1668" s="60"/>
    </row>
    <row r="1669" spans="1:8" ht="17.25" thickTop="1" thickBot="1">
      <c r="A1669" s="12" t="s">
        <v>13</v>
      </c>
      <c r="B1669" s="24">
        <v>0.154</v>
      </c>
      <c r="C1669" s="26">
        <v>0.25600000000000001</v>
      </c>
      <c r="D1669" s="24">
        <v>0.192</v>
      </c>
      <c r="E1669" s="26">
        <v>0.13900000000000001</v>
      </c>
      <c r="F1669" s="26">
        <v>0.16400000000000001</v>
      </c>
      <c r="G1669" s="26">
        <v>0.183</v>
      </c>
      <c r="H1669" s="109" t="s">
        <v>819</v>
      </c>
    </row>
    <row r="1670" spans="1:8" ht="16.5" thickBot="1">
      <c r="A1670" s="12" t="s">
        <v>14</v>
      </c>
      <c r="B1670" s="24">
        <v>64.921999999999997</v>
      </c>
      <c r="C1670" s="26">
        <v>55.194000000000003</v>
      </c>
      <c r="D1670" s="24">
        <v>67.894999999999996</v>
      </c>
      <c r="E1670" s="26">
        <v>60.006999999999998</v>
      </c>
      <c r="F1670" s="26">
        <v>113.438</v>
      </c>
      <c r="G1670" s="26">
        <v>92.364000000000004</v>
      </c>
      <c r="H1670" s="109" t="s">
        <v>840</v>
      </c>
    </row>
    <row r="1671" spans="1:8" ht="16.5" thickBot="1">
      <c r="A1671" s="12" t="s">
        <v>15</v>
      </c>
      <c r="B1671" s="24">
        <v>2E-3</v>
      </c>
      <c r="C1671" s="26">
        <v>2E-3</v>
      </c>
      <c r="D1671" s="24">
        <v>4.0000000000000001E-3</v>
      </c>
      <c r="E1671" s="26">
        <v>8.0000000000000002E-3</v>
      </c>
      <c r="F1671" s="26">
        <v>1.4E-2</v>
      </c>
      <c r="G1671" s="26">
        <v>2.7E-2</v>
      </c>
      <c r="H1671" s="109" t="s">
        <v>841</v>
      </c>
    </row>
    <row r="1672" spans="1:8" ht="16.5" thickBot="1">
      <c r="A1672" s="12" t="s">
        <v>16</v>
      </c>
      <c r="B1672" s="24">
        <v>0</v>
      </c>
      <c r="C1672" s="26">
        <v>0</v>
      </c>
      <c r="D1672" s="24">
        <v>0</v>
      </c>
      <c r="E1672" s="26">
        <v>0</v>
      </c>
      <c r="F1672" s="26">
        <v>0</v>
      </c>
      <c r="G1672" s="26">
        <v>0</v>
      </c>
      <c r="H1672" s="109" t="s">
        <v>844</v>
      </c>
    </row>
    <row r="1673" spans="1:8" ht="16.5" thickBot="1">
      <c r="A1673" s="12" t="s">
        <v>17</v>
      </c>
      <c r="B1673" s="24">
        <v>0</v>
      </c>
      <c r="C1673" s="26">
        <v>0</v>
      </c>
      <c r="D1673" s="24">
        <v>0</v>
      </c>
      <c r="E1673" s="26">
        <v>0</v>
      </c>
      <c r="F1673" s="26">
        <v>0.33900000000000002</v>
      </c>
      <c r="G1673" s="26">
        <v>0.188</v>
      </c>
      <c r="H1673" s="109" t="s">
        <v>845</v>
      </c>
    </row>
    <row r="1674" spans="1:8" ht="16.5" thickBot="1">
      <c r="A1674" s="12" t="s">
        <v>18</v>
      </c>
      <c r="B1674" s="24">
        <v>0</v>
      </c>
      <c r="C1674" s="24">
        <v>0</v>
      </c>
      <c r="D1674" s="24">
        <v>0</v>
      </c>
      <c r="E1674" s="24">
        <v>0</v>
      </c>
      <c r="F1674" s="26">
        <v>0</v>
      </c>
      <c r="G1674" s="26">
        <v>0</v>
      </c>
      <c r="H1674" s="109" t="s">
        <v>820</v>
      </c>
    </row>
    <row r="1675" spans="1:8" ht="16.5" thickBot="1">
      <c r="A1675" s="12" t="s">
        <v>19</v>
      </c>
      <c r="B1675" s="24">
        <v>0</v>
      </c>
      <c r="C1675" s="26">
        <v>0</v>
      </c>
      <c r="D1675" s="24">
        <v>0</v>
      </c>
      <c r="E1675" s="26">
        <v>0</v>
      </c>
      <c r="F1675" s="26">
        <v>0</v>
      </c>
      <c r="G1675" s="26">
        <v>0</v>
      </c>
      <c r="H1675" s="109" t="s">
        <v>20</v>
      </c>
    </row>
    <row r="1676" spans="1:8" ht="16.5" thickBot="1">
      <c r="A1676" s="12" t="s">
        <v>21</v>
      </c>
      <c r="B1676" s="24">
        <v>15.853</v>
      </c>
      <c r="C1676" s="26">
        <v>28.065999999999999</v>
      </c>
      <c r="D1676" s="24">
        <v>13.026999999999999</v>
      </c>
      <c r="E1676" s="26">
        <v>28.544</v>
      </c>
      <c r="F1676" s="26">
        <v>10.477</v>
      </c>
      <c r="G1676" s="26">
        <v>19.228000000000002</v>
      </c>
      <c r="H1676" s="109" t="s">
        <v>846</v>
      </c>
    </row>
    <row r="1677" spans="1:8" ht="16.5" thickBot="1">
      <c r="A1677" s="12" t="s">
        <v>22</v>
      </c>
      <c r="B1677" s="24">
        <v>0</v>
      </c>
      <c r="C1677" s="26">
        <v>0</v>
      </c>
      <c r="D1677" s="24">
        <v>0</v>
      </c>
      <c r="E1677" s="26">
        <v>0</v>
      </c>
      <c r="F1677" s="26">
        <v>0</v>
      </c>
      <c r="G1677" s="26">
        <v>0</v>
      </c>
      <c r="H1677" s="109" t="s">
        <v>847</v>
      </c>
    </row>
    <row r="1678" spans="1:8" ht="16.5" thickBot="1">
      <c r="A1678" s="12" t="s">
        <v>23</v>
      </c>
      <c r="B1678" s="24">
        <v>0.253</v>
      </c>
      <c r="C1678" s="26">
        <v>0.28899999999999998</v>
      </c>
      <c r="D1678" s="24">
        <v>1.6E-2</v>
      </c>
      <c r="E1678" s="26">
        <v>3.3000000000000002E-2</v>
      </c>
      <c r="F1678" s="26">
        <v>0.183</v>
      </c>
      <c r="G1678" s="26">
        <v>0.189</v>
      </c>
      <c r="H1678" s="109" t="s">
        <v>856</v>
      </c>
    </row>
    <row r="1679" spans="1:8" ht="16.5" thickBot="1">
      <c r="A1679" s="12" t="s">
        <v>24</v>
      </c>
      <c r="B1679" s="24">
        <v>0</v>
      </c>
      <c r="C1679" s="24">
        <v>0</v>
      </c>
      <c r="D1679" s="24">
        <v>0</v>
      </c>
      <c r="E1679" s="24">
        <v>0</v>
      </c>
      <c r="F1679" s="26">
        <v>0</v>
      </c>
      <c r="G1679" s="26">
        <v>0</v>
      </c>
      <c r="H1679" s="109" t="s">
        <v>818</v>
      </c>
    </row>
    <row r="1680" spans="1:8" ht="16.5" thickBot="1">
      <c r="A1680" s="12" t="s">
        <v>25</v>
      </c>
      <c r="B1680" s="24">
        <v>0</v>
      </c>
      <c r="C1680" s="24">
        <v>0</v>
      </c>
      <c r="D1680" s="24">
        <v>0</v>
      </c>
      <c r="E1680" s="24">
        <v>0</v>
      </c>
      <c r="F1680" s="26">
        <v>0</v>
      </c>
      <c r="G1680" s="26">
        <v>0</v>
      </c>
      <c r="H1680" s="109" t="s">
        <v>26</v>
      </c>
    </row>
    <row r="1681" spans="1:8" ht="16.5" thickBot="1">
      <c r="A1681" s="12" t="s">
        <v>27</v>
      </c>
      <c r="B1681" s="24">
        <v>48.108055999999998</v>
      </c>
      <c r="C1681" s="26">
        <v>61.017986119999996</v>
      </c>
      <c r="D1681" s="24">
        <v>37.93</v>
      </c>
      <c r="E1681" s="26">
        <v>45.805</v>
      </c>
      <c r="F1681" s="26">
        <v>48.680999999999997</v>
      </c>
      <c r="G1681" s="26">
        <v>56.244</v>
      </c>
      <c r="H1681" s="109" t="s">
        <v>851</v>
      </c>
    </row>
    <row r="1682" spans="1:8" ht="16.5" thickBot="1">
      <c r="A1682" s="12" t="s">
        <v>28</v>
      </c>
      <c r="B1682" s="24">
        <v>0</v>
      </c>
      <c r="C1682" s="24">
        <v>0</v>
      </c>
      <c r="D1682" s="24">
        <v>0</v>
      </c>
      <c r="E1682" s="24">
        <v>0</v>
      </c>
      <c r="F1682" s="26">
        <v>0</v>
      </c>
      <c r="G1682" s="26">
        <v>0</v>
      </c>
      <c r="H1682" s="109" t="s">
        <v>853</v>
      </c>
    </row>
    <row r="1683" spans="1:8" ht="16.5" thickBot="1">
      <c r="A1683" s="12" t="s">
        <v>29</v>
      </c>
      <c r="B1683" s="24">
        <v>0</v>
      </c>
      <c r="C1683" s="26">
        <v>0</v>
      </c>
      <c r="D1683" s="24">
        <v>0</v>
      </c>
      <c r="E1683" s="26">
        <v>0</v>
      </c>
      <c r="F1683" s="26">
        <v>0</v>
      </c>
      <c r="G1683" s="26">
        <v>1.9E-2</v>
      </c>
      <c r="H1683" s="109" t="s">
        <v>821</v>
      </c>
    </row>
    <row r="1684" spans="1:8" ht="16.5" thickBot="1">
      <c r="A1684" s="12" t="s">
        <v>30</v>
      </c>
      <c r="B1684" s="24">
        <v>8.9999999999999993E-3</v>
      </c>
      <c r="C1684" s="26">
        <v>7.0000000000000001E-3</v>
      </c>
      <c r="D1684" s="24">
        <v>0</v>
      </c>
      <c r="E1684" s="26">
        <v>0</v>
      </c>
      <c r="F1684" s="26">
        <v>2.7E-2</v>
      </c>
      <c r="G1684" s="26">
        <v>3.5999999999999997E-2</v>
      </c>
      <c r="H1684" s="109" t="s">
        <v>848</v>
      </c>
    </row>
    <row r="1685" spans="1:8" ht="16.5" thickBot="1">
      <c r="A1685" s="12" t="s">
        <v>31</v>
      </c>
      <c r="B1685" s="24">
        <v>3.5000000000000003E-2</v>
      </c>
      <c r="C1685" s="26">
        <v>8.5999999999999993E-2</v>
      </c>
      <c r="D1685" s="24">
        <v>0.26600000000000001</v>
      </c>
      <c r="E1685" s="26">
        <v>0.23799999999999999</v>
      </c>
      <c r="F1685" s="26">
        <v>5.1999999999999998E-2</v>
      </c>
      <c r="G1685" s="26">
        <v>0.13200000000000001</v>
      </c>
      <c r="H1685" s="109" t="s">
        <v>849</v>
      </c>
    </row>
    <row r="1686" spans="1:8" ht="16.5" thickBot="1">
      <c r="A1686" s="12" t="s">
        <v>32</v>
      </c>
      <c r="B1686" s="24">
        <v>0</v>
      </c>
      <c r="C1686" s="26">
        <v>0</v>
      </c>
      <c r="D1686" s="24">
        <v>8.0000000000000002E-3</v>
      </c>
      <c r="E1686" s="26">
        <v>2E-3</v>
      </c>
      <c r="F1686" s="26">
        <v>0</v>
      </c>
      <c r="G1686" s="26">
        <v>0</v>
      </c>
      <c r="H1686" s="109" t="s">
        <v>854</v>
      </c>
    </row>
    <row r="1687" spans="1:8" ht="16.5" thickBot="1">
      <c r="A1687" s="12" t="s">
        <v>33</v>
      </c>
      <c r="B1687" s="24">
        <v>6.99</v>
      </c>
      <c r="C1687" s="26">
        <v>6.5149999999999997</v>
      </c>
      <c r="D1687" s="24">
        <v>9.7989999999999995</v>
      </c>
      <c r="E1687" s="26">
        <v>9.8859999999999992</v>
      </c>
      <c r="F1687" s="26">
        <v>6.1619999999999999</v>
      </c>
      <c r="G1687" s="26">
        <v>6.468</v>
      </c>
      <c r="H1687" s="109" t="s">
        <v>852</v>
      </c>
    </row>
    <row r="1688" spans="1:8" ht="16.5" thickBot="1">
      <c r="A1688" s="12" t="s">
        <v>34</v>
      </c>
      <c r="B1688" s="24">
        <v>3.0000000000000001E-3</v>
      </c>
      <c r="C1688" s="26">
        <v>4.0000000000000001E-3</v>
      </c>
      <c r="D1688" s="24">
        <v>0</v>
      </c>
      <c r="E1688" s="26">
        <v>0</v>
      </c>
      <c r="F1688" s="26">
        <v>0</v>
      </c>
      <c r="G1688" s="26">
        <v>0</v>
      </c>
      <c r="H1688" s="109" t="s">
        <v>850</v>
      </c>
    </row>
    <row r="1689" spans="1:8" ht="16.5" thickBot="1">
      <c r="A1689" s="12" t="s">
        <v>35</v>
      </c>
      <c r="B1689" s="24">
        <v>0</v>
      </c>
      <c r="C1689" s="24">
        <v>0</v>
      </c>
      <c r="D1689" s="24">
        <v>0</v>
      </c>
      <c r="E1689" s="24">
        <v>0</v>
      </c>
      <c r="F1689" s="26">
        <v>0</v>
      </c>
      <c r="G1689" s="26">
        <v>0</v>
      </c>
      <c r="H1689" s="109" t="s">
        <v>36</v>
      </c>
    </row>
    <row r="1690" spans="1:8" ht="16.5" thickBot="1">
      <c r="A1690" s="54" t="s">
        <v>37</v>
      </c>
      <c r="B1690" s="27">
        <v>0</v>
      </c>
      <c r="C1690" s="28">
        <v>0</v>
      </c>
      <c r="D1690" s="27">
        <v>3.2440000000000002</v>
      </c>
      <c r="E1690" s="28">
        <v>2.181</v>
      </c>
      <c r="F1690" s="26">
        <v>0</v>
      </c>
      <c r="G1690" s="26">
        <v>0</v>
      </c>
      <c r="H1690" s="108" t="s">
        <v>38</v>
      </c>
    </row>
    <row r="1691" spans="1:8" ht="16.5" thickBot="1">
      <c r="A1691" s="75" t="s">
        <v>552</v>
      </c>
      <c r="B1691" s="77">
        <f t="shared" ref="B1691:G1691" si="146">SUM(B1669:B1690)</f>
        <v>136.32905599999995</v>
      </c>
      <c r="C1691" s="77">
        <f t="shared" si="146"/>
        <v>151.43698612</v>
      </c>
      <c r="D1691" s="77">
        <f t="shared" si="146"/>
        <v>132.381</v>
      </c>
      <c r="E1691" s="77">
        <f t="shared" si="146"/>
        <v>146.84300000000002</v>
      </c>
      <c r="F1691" s="126">
        <f t="shared" si="146"/>
        <v>179.53699999999998</v>
      </c>
      <c r="G1691" s="126">
        <f t="shared" si="146"/>
        <v>175.078</v>
      </c>
      <c r="H1691" s="105" t="s">
        <v>855</v>
      </c>
    </row>
    <row r="1692" spans="1:8" ht="16.5" thickBot="1">
      <c r="A1692" s="75" t="s">
        <v>545</v>
      </c>
      <c r="B1692" s="77">
        <v>42452.622000000003</v>
      </c>
      <c r="C1692" s="77">
        <v>27997.643</v>
      </c>
      <c r="D1692" s="77">
        <v>55657.671000000002</v>
      </c>
      <c r="E1692" s="77">
        <v>34230.635000000002</v>
      </c>
      <c r="F1692" s="126">
        <v>48643.771999999997</v>
      </c>
      <c r="G1692" s="126">
        <v>30447.481</v>
      </c>
      <c r="H1692" s="112" t="s">
        <v>553</v>
      </c>
    </row>
    <row r="1694" spans="1:8" s="82" customFormat="1"/>
    <row r="1695" spans="1:8" s="82" customFormat="1">
      <c r="A1695" s="122" t="s">
        <v>147</v>
      </c>
      <c r="B1695" s="80"/>
      <c r="C1695" s="80"/>
      <c r="D1695" s="80"/>
      <c r="E1695" s="80"/>
      <c r="F1695" s="80"/>
      <c r="G1695" s="80"/>
      <c r="H1695" s="88" t="s">
        <v>148</v>
      </c>
    </row>
    <row r="1696" spans="1:8" s="82" customFormat="1" ht="16.5" customHeight="1">
      <c r="A1696" s="98" t="s">
        <v>686</v>
      </c>
      <c r="B1696" s="80"/>
      <c r="C1696" s="80"/>
      <c r="D1696" s="80"/>
      <c r="E1696" s="80"/>
      <c r="F1696" s="80"/>
      <c r="G1696" s="80"/>
      <c r="H1696" s="89" t="s">
        <v>557</v>
      </c>
    </row>
    <row r="1697" spans="1:8" s="82" customFormat="1" ht="16.5" thickBot="1">
      <c r="A1697" s="68" t="s">
        <v>43</v>
      </c>
      <c r="B1697" s="80"/>
      <c r="C1697" s="80"/>
      <c r="D1697" s="80"/>
      <c r="E1697" s="83"/>
      <c r="F1697" s="80"/>
      <c r="G1697" s="83" t="s">
        <v>477</v>
      </c>
      <c r="H1697" s="83" t="s">
        <v>476</v>
      </c>
    </row>
    <row r="1698" spans="1:8" s="82" customFormat="1" ht="16.5" thickBot="1">
      <c r="A1698" s="55" t="s">
        <v>7</v>
      </c>
      <c r="B1698" s="238">
        <v>2016</v>
      </c>
      <c r="C1698" s="239"/>
      <c r="D1698" s="238">
        <v>2017</v>
      </c>
      <c r="E1698" s="239"/>
      <c r="F1698" s="238">
        <v>2018</v>
      </c>
      <c r="G1698" s="239"/>
      <c r="H1698" s="56" t="s">
        <v>3</v>
      </c>
    </row>
    <row r="1699" spans="1:8" s="82" customFormat="1">
      <c r="A1699" s="57"/>
      <c r="B1699" s="54" t="s">
        <v>46</v>
      </c>
      <c r="C1699" s="103" t="s">
        <v>47</v>
      </c>
      <c r="D1699" s="103" t="s">
        <v>46</v>
      </c>
      <c r="E1699" s="17" t="s">
        <v>47</v>
      </c>
      <c r="F1699" s="54" t="s">
        <v>46</v>
      </c>
      <c r="G1699" s="155" t="s">
        <v>47</v>
      </c>
      <c r="H1699" s="58"/>
    </row>
    <row r="1700" spans="1:8" s="82" customFormat="1" ht="16.5" thickBot="1">
      <c r="A1700" s="59"/>
      <c r="B1700" s="23" t="s">
        <v>48</v>
      </c>
      <c r="C1700" s="6" t="s">
        <v>49</v>
      </c>
      <c r="D1700" s="107" t="s">
        <v>48</v>
      </c>
      <c r="E1700" s="78" t="s">
        <v>49</v>
      </c>
      <c r="F1700" s="23" t="s">
        <v>48</v>
      </c>
      <c r="G1700" s="23" t="s">
        <v>49</v>
      </c>
      <c r="H1700" s="60"/>
    </row>
    <row r="1701" spans="1:8" s="82" customFormat="1" ht="17.25" thickTop="1" thickBot="1">
      <c r="A1701" s="12" t="s">
        <v>13</v>
      </c>
      <c r="B1701" s="25">
        <v>0</v>
      </c>
      <c r="C1701" s="85">
        <v>0</v>
      </c>
      <c r="D1701" s="21">
        <v>0</v>
      </c>
      <c r="E1701" s="84">
        <v>0</v>
      </c>
      <c r="F1701" s="84">
        <v>1E-3</v>
      </c>
      <c r="G1701" s="84">
        <v>5.0000000000000001E-3</v>
      </c>
      <c r="H1701" s="154" t="s">
        <v>819</v>
      </c>
    </row>
    <row r="1702" spans="1:8" s="82" customFormat="1" ht="16.5" thickBot="1">
      <c r="A1702" s="12" t="s">
        <v>14</v>
      </c>
      <c r="B1702" s="84">
        <v>0.39500000000000002</v>
      </c>
      <c r="C1702" s="85">
        <v>0.68500000000000005</v>
      </c>
      <c r="D1702" s="21">
        <v>0.39600000000000002</v>
      </c>
      <c r="E1702" s="84">
        <v>0.84899999999999998</v>
      </c>
      <c r="F1702" s="84">
        <v>0.54400000000000004</v>
      </c>
      <c r="G1702" s="84">
        <v>1.238</v>
      </c>
      <c r="H1702" s="154" t="s">
        <v>840</v>
      </c>
    </row>
    <row r="1703" spans="1:8" s="82" customFormat="1" ht="16.5" thickBot="1">
      <c r="A1703" s="12" t="s">
        <v>15</v>
      </c>
      <c r="B1703" s="84">
        <v>8.0000000000000002E-3</v>
      </c>
      <c r="C1703" s="85">
        <v>5.2999999999999999E-2</v>
      </c>
      <c r="D1703" s="21">
        <v>1E-3</v>
      </c>
      <c r="E1703" s="84">
        <v>3.0000000000000001E-3</v>
      </c>
      <c r="F1703" s="84">
        <v>8.0000000000000002E-3</v>
      </c>
      <c r="G1703" s="84">
        <v>2.7E-2</v>
      </c>
      <c r="H1703" s="154" t="s">
        <v>841</v>
      </c>
    </row>
    <row r="1704" spans="1:8" s="82" customFormat="1" ht="16.5" thickBot="1">
      <c r="A1704" s="12" t="s">
        <v>16</v>
      </c>
      <c r="B1704" s="84">
        <v>0</v>
      </c>
      <c r="C1704" s="85">
        <v>0</v>
      </c>
      <c r="D1704" s="21">
        <v>5.0000000000000001E-3</v>
      </c>
      <c r="E1704" s="84">
        <v>8.0000000000000002E-3</v>
      </c>
      <c r="F1704" s="84">
        <v>0</v>
      </c>
      <c r="G1704" s="84">
        <v>1E-3</v>
      </c>
      <c r="H1704" s="154" t="s">
        <v>844</v>
      </c>
    </row>
    <row r="1705" spans="1:8" s="82" customFormat="1" ht="16.5" thickBot="1">
      <c r="A1705" s="12" t="s">
        <v>17</v>
      </c>
      <c r="B1705" s="84">
        <v>0</v>
      </c>
      <c r="C1705" s="84">
        <v>0</v>
      </c>
      <c r="D1705" s="84">
        <v>0</v>
      </c>
      <c r="E1705" s="84">
        <v>0</v>
      </c>
      <c r="F1705" s="84">
        <v>0.48699999999999999</v>
      </c>
      <c r="G1705" s="84">
        <v>0.30599999999999999</v>
      </c>
      <c r="H1705" s="154" t="s">
        <v>845</v>
      </c>
    </row>
    <row r="1706" spans="1:8" s="82" customFormat="1" ht="16.5" thickBot="1">
      <c r="A1706" s="12" t="s">
        <v>18</v>
      </c>
      <c r="B1706" s="84">
        <v>0</v>
      </c>
      <c r="C1706" s="85">
        <v>0</v>
      </c>
      <c r="D1706" s="21">
        <v>0</v>
      </c>
      <c r="E1706" s="84">
        <v>0</v>
      </c>
      <c r="F1706" s="84">
        <v>0</v>
      </c>
      <c r="G1706" s="84">
        <v>0</v>
      </c>
      <c r="H1706" s="154" t="s">
        <v>820</v>
      </c>
    </row>
    <row r="1707" spans="1:8" s="82" customFormat="1" ht="16.5" thickBot="1">
      <c r="A1707" s="12" t="s">
        <v>19</v>
      </c>
      <c r="B1707" s="84">
        <v>0</v>
      </c>
      <c r="C1707" s="84">
        <v>0</v>
      </c>
      <c r="D1707" s="84">
        <v>0</v>
      </c>
      <c r="E1707" s="84">
        <v>0</v>
      </c>
      <c r="F1707" s="84">
        <v>0</v>
      </c>
      <c r="G1707" s="84">
        <v>0</v>
      </c>
      <c r="H1707" s="154" t="s">
        <v>20</v>
      </c>
    </row>
    <row r="1708" spans="1:8" s="82" customFormat="1" ht="16.5" thickBot="1">
      <c r="A1708" s="12" t="s">
        <v>21</v>
      </c>
      <c r="B1708" s="84">
        <v>3.7999999999999999E-2</v>
      </c>
      <c r="C1708" s="85">
        <v>2.5000000000000001E-2</v>
      </c>
      <c r="D1708" s="21">
        <v>3.0000000000000001E-3</v>
      </c>
      <c r="E1708" s="84">
        <v>1.6E-2</v>
      </c>
      <c r="F1708" s="84">
        <v>0.13600000000000001</v>
      </c>
      <c r="G1708" s="84">
        <v>0.121</v>
      </c>
      <c r="H1708" s="154" t="s">
        <v>846</v>
      </c>
    </row>
    <row r="1709" spans="1:8" s="82" customFormat="1" ht="16.5" thickBot="1">
      <c r="A1709" s="12" t="s">
        <v>22</v>
      </c>
      <c r="B1709" s="84">
        <v>0</v>
      </c>
      <c r="C1709" s="84">
        <v>0</v>
      </c>
      <c r="D1709" s="84">
        <v>0</v>
      </c>
      <c r="E1709" s="84">
        <v>0</v>
      </c>
      <c r="F1709" s="84">
        <v>0</v>
      </c>
      <c r="G1709" s="84">
        <v>0</v>
      </c>
      <c r="H1709" s="154" t="s">
        <v>847</v>
      </c>
    </row>
    <row r="1710" spans="1:8" s="82" customFormat="1" ht="16.5" thickBot="1">
      <c r="A1710" s="12" t="s">
        <v>23</v>
      </c>
      <c r="B1710" s="84">
        <v>0</v>
      </c>
      <c r="C1710" s="85">
        <v>0</v>
      </c>
      <c r="D1710" s="21">
        <v>1E-3</v>
      </c>
      <c r="E1710" s="84">
        <v>1E-3</v>
      </c>
      <c r="F1710" s="84">
        <v>0</v>
      </c>
      <c r="G1710" s="84">
        <v>0</v>
      </c>
      <c r="H1710" s="154" t="s">
        <v>856</v>
      </c>
    </row>
    <row r="1711" spans="1:8" s="82" customFormat="1" ht="16.5" thickBot="1">
      <c r="A1711" s="12" t="s">
        <v>24</v>
      </c>
      <c r="B1711" s="84">
        <v>0</v>
      </c>
      <c r="C1711" s="84">
        <v>0</v>
      </c>
      <c r="D1711" s="84">
        <v>0</v>
      </c>
      <c r="E1711" s="84">
        <v>0</v>
      </c>
      <c r="F1711" s="84">
        <v>0</v>
      </c>
      <c r="G1711" s="84">
        <v>0</v>
      </c>
      <c r="H1711" s="154" t="s">
        <v>818</v>
      </c>
    </row>
    <row r="1712" spans="1:8" s="82" customFormat="1" ht="16.5" thickBot="1">
      <c r="A1712" s="12" t="s">
        <v>25</v>
      </c>
      <c r="B1712" s="84">
        <v>0</v>
      </c>
      <c r="C1712" s="84">
        <v>0</v>
      </c>
      <c r="D1712" s="84">
        <v>0</v>
      </c>
      <c r="E1712" s="84">
        <v>0</v>
      </c>
      <c r="F1712" s="84">
        <v>0</v>
      </c>
      <c r="G1712" s="84">
        <v>0</v>
      </c>
      <c r="H1712" s="154" t="s">
        <v>26</v>
      </c>
    </row>
    <row r="1713" spans="1:8" s="82" customFormat="1" ht="16.5" thickBot="1">
      <c r="A1713" s="12" t="s">
        <v>27</v>
      </c>
      <c r="B1713" s="21">
        <v>1.9E-2</v>
      </c>
      <c r="C1713" s="19">
        <v>2.8000000000000001E-2</v>
      </c>
      <c r="D1713" s="21">
        <v>0.23100000000000001</v>
      </c>
      <c r="E1713" s="84">
        <v>0.20300000000000001</v>
      </c>
      <c r="F1713" s="84">
        <v>0</v>
      </c>
      <c r="G1713" s="84">
        <v>0</v>
      </c>
      <c r="H1713" s="154" t="s">
        <v>851</v>
      </c>
    </row>
    <row r="1714" spans="1:8" s="82" customFormat="1" ht="16.5" thickBot="1">
      <c r="A1714" s="12" t="s">
        <v>28</v>
      </c>
      <c r="B1714" s="84">
        <v>0.11799999999999999</v>
      </c>
      <c r="C1714" s="85">
        <v>0.109</v>
      </c>
      <c r="D1714" s="21">
        <v>0</v>
      </c>
      <c r="E1714" s="84">
        <v>0</v>
      </c>
      <c r="F1714" s="84">
        <v>0</v>
      </c>
      <c r="G1714" s="84">
        <v>0</v>
      </c>
      <c r="H1714" s="154" t="s">
        <v>853</v>
      </c>
    </row>
    <row r="1715" spans="1:8" s="82" customFormat="1" ht="16.5" thickBot="1">
      <c r="A1715" s="12" t="s">
        <v>29</v>
      </c>
      <c r="B1715" s="84">
        <v>1E-3</v>
      </c>
      <c r="C1715" s="85">
        <v>1E-3</v>
      </c>
      <c r="D1715" s="21">
        <v>0</v>
      </c>
      <c r="E1715" s="84">
        <v>0</v>
      </c>
      <c r="F1715" s="84">
        <v>0</v>
      </c>
      <c r="G1715" s="84">
        <v>0</v>
      </c>
      <c r="H1715" s="154" t="s">
        <v>821</v>
      </c>
    </row>
    <row r="1716" spans="1:8" s="82" customFormat="1" ht="16.5" thickBot="1">
      <c r="A1716" s="12" t="s">
        <v>30</v>
      </c>
      <c r="B1716" s="84">
        <v>4.0000000000000001E-3</v>
      </c>
      <c r="C1716" s="85">
        <v>1.2999999999999999E-2</v>
      </c>
      <c r="D1716" s="21">
        <v>6.0000000000000001E-3</v>
      </c>
      <c r="E1716" s="84">
        <v>6.0000000000000001E-3</v>
      </c>
      <c r="F1716" s="84">
        <v>2E-3</v>
      </c>
      <c r="G1716" s="84">
        <v>6.0000000000000001E-3</v>
      </c>
      <c r="H1716" s="154" t="s">
        <v>848</v>
      </c>
    </row>
    <row r="1717" spans="1:8" s="82" customFormat="1" ht="16.5" thickBot="1">
      <c r="A1717" s="12" t="s">
        <v>31</v>
      </c>
      <c r="B1717" s="84">
        <v>8.9999999999999993E-3</v>
      </c>
      <c r="C1717" s="85">
        <v>2.4E-2</v>
      </c>
      <c r="D1717" s="21">
        <v>1.2999999999999999E-2</v>
      </c>
      <c r="E1717" s="84">
        <v>3.1E-2</v>
      </c>
      <c r="F1717" s="84">
        <v>2.5000000000000001E-2</v>
      </c>
      <c r="G1717" s="84">
        <v>7.0000000000000007E-2</v>
      </c>
      <c r="H1717" s="154" t="s">
        <v>849</v>
      </c>
    </row>
    <row r="1718" spans="1:8" s="82" customFormat="1" ht="16.5" thickBot="1">
      <c r="A1718" s="12" t="s">
        <v>32</v>
      </c>
      <c r="B1718" s="84">
        <v>0</v>
      </c>
      <c r="C1718" s="85">
        <v>0</v>
      </c>
      <c r="D1718" s="21">
        <v>0</v>
      </c>
      <c r="E1718" s="84">
        <v>0</v>
      </c>
      <c r="F1718" s="84">
        <v>0</v>
      </c>
      <c r="G1718" s="84">
        <v>0</v>
      </c>
      <c r="H1718" s="154" t="s">
        <v>854</v>
      </c>
    </row>
    <row r="1719" spans="1:8" s="82" customFormat="1" ht="16.5" thickBot="1">
      <c r="A1719" s="12" t="s">
        <v>33</v>
      </c>
      <c r="B1719" s="84">
        <v>0.04</v>
      </c>
      <c r="C1719" s="85">
        <v>4.9000000000000002E-2</v>
      </c>
      <c r="D1719" s="21">
        <v>0</v>
      </c>
      <c r="E1719" s="84">
        <v>0</v>
      </c>
      <c r="F1719" s="84">
        <v>1.0999999999999999E-2</v>
      </c>
      <c r="G1719" s="84">
        <v>4.0000000000000001E-3</v>
      </c>
      <c r="H1719" s="154" t="s">
        <v>852</v>
      </c>
    </row>
    <row r="1720" spans="1:8" s="82" customFormat="1" ht="16.5" thickBot="1">
      <c r="A1720" s="12" t="s">
        <v>34</v>
      </c>
      <c r="B1720" s="84">
        <v>7.0000000000000001E-3</v>
      </c>
      <c r="C1720" s="85">
        <v>1.9E-2</v>
      </c>
      <c r="D1720" s="21">
        <v>8.0000000000000002E-3</v>
      </c>
      <c r="E1720" s="84">
        <v>1.9E-2</v>
      </c>
      <c r="F1720" s="84">
        <v>0</v>
      </c>
      <c r="G1720" s="84">
        <v>0</v>
      </c>
      <c r="H1720" s="154" t="s">
        <v>850</v>
      </c>
    </row>
    <row r="1721" spans="1:8" s="82" customFormat="1" ht="16.5" thickBot="1">
      <c r="A1721" s="12" t="s">
        <v>35</v>
      </c>
      <c r="B1721" s="84">
        <v>0</v>
      </c>
      <c r="C1721" s="84">
        <v>0</v>
      </c>
      <c r="D1721" s="84">
        <v>0</v>
      </c>
      <c r="E1721" s="84">
        <v>0</v>
      </c>
      <c r="F1721" s="84">
        <v>0</v>
      </c>
      <c r="G1721" s="84">
        <v>0</v>
      </c>
      <c r="H1721" s="154" t="s">
        <v>36</v>
      </c>
    </row>
    <row r="1722" spans="1:8" s="82" customFormat="1" ht="16.5" thickBot="1">
      <c r="A1722" s="12" t="s">
        <v>37</v>
      </c>
      <c r="B1722" s="84">
        <v>0</v>
      </c>
      <c r="C1722" s="84">
        <v>0</v>
      </c>
      <c r="D1722" s="84">
        <v>0</v>
      </c>
      <c r="E1722" s="84">
        <v>0</v>
      </c>
      <c r="F1722" s="84">
        <v>0</v>
      </c>
      <c r="G1722" s="84">
        <v>0</v>
      </c>
      <c r="H1722" s="153" t="s">
        <v>38</v>
      </c>
    </row>
    <row r="1723" spans="1:8" s="82" customFormat="1" ht="16.5" thickBot="1">
      <c r="A1723" s="75" t="s">
        <v>552</v>
      </c>
      <c r="B1723" s="77">
        <f>SUM(B1701:B1722)</f>
        <v>0.63900000000000012</v>
      </c>
      <c r="C1723" s="77">
        <f>SUM(C1701:C1722)</f>
        <v>1.0060000000000002</v>
      </c>
      <c r="D1723" s="77">
        <f>SUM(D1701:D1722)</f>
        <v>0.66400000000000003</v>
      </c>
      <c r="E1723" s="77">
        <f>SUM(E1701:E1722)</f>
        <v>1.1359999999999999</v>
      </c>
      <c r="F1723" s="77">
        <f t="shared" ref="F1723:G1723" si="147">SUM(F1701:F1722)</f>
        <v>1.214</v>
      </c>
      <c r="G1723" s="77">
        <f t="shared" si="147"/>
        <v>1.7779999999999998</v>
      </c>
      <c r="H1723" s="152" t="s">
        <v>855</v>
      </c>
    </row>
    <row r="1724" spans="1:8" ht="16.5" thickBot="1">
      <c r="A1724" s="75" t="s">
        <v>545</v>
      </c>
      <c r="B1724" s="77">
        <v>4192.5603431986337</v>
      </c>
      <c r="C1724" s="77">
        <v>6206.3140000000003</v>
      </c>
      <c r="D1724" s="77">
        <v>4935.3950000000004</v>
      </c>
      <c r="E1724" s="77">
        <v>7305.9440000000004</v>
      </c>
      <c r="F1724" s="162">
        <f>D1724/E1724*G1724</f>
        <v>3867.1966963933751</v>
      </c>
      <c r="G1724" s="162">
        <v>5724.6729999999998</v>
      </c>
      <c r="H1724" s="112" t="s">
        <v>553</v>
      </c>
    </row>
    <row r="1725" spans="1:8">
      <c r="A1725" s="86"/>
      <c r="B1725" s="87"/>
      <c r="C1725" s="87"/>
      <c r="D1725" s="87"/>
      <c r="E1725" s="87"/>
      <c r="F1725" s="87"/>
      <c r="G1725" s="87"/>
      <c r="H1725" s="115"/>
    </row>
    <row r="1726" spans="1:8">
      <c r="A1726" s="86"/>
      <c r="B1726" s="87"/>
      <c r="C1726" s="87"/>
      <c r="D1726" s="87"/>
      <c r="E1726" s="87"/>
      <c r="F1726" s="87"/>
      <c r="G1726" s="87"/>
      <c r="H1726" s="115"/>
    </row>
    <row r="1727" spans="1:8">
      <c r="A1727" s="86"/>
      <c r="B1727" s="87"/>
      <c r="C1727" s="87"/>
      <c r="D1727" s="87"/>
      <c r="E1727" s="87"/>
      <c r="F1727" s="87"/>
      <c r="G1727" s="87"/>
      <c r="H1727" s="115"/>
    </row>
    <row r="1728" spans="1:8">
      <c r="A1728" s="86"/>
      <c r="B1728" s="87"/>
      <c r="C1728" s="87"/>
      <c r="D1728" s="87"/>
      <c r="E1728" s="87"/>
      <c r="F1728" s="87"/>
      <c r="G1728" s="87"/>
      <c r="H1728" s="115"/>
    </row>
    <row r="1729" spans="1:8">
      <c r="A1729" s="119" t="s">
        <v>150</v>
      </c>
      <c r="H1729" s="120" t="s">
        <v>151</v>
      </c>
    </row>
    <row r="1730" spans="1:8" ht="21.75" customHeight="1">
      <c r="A1730" s="67" t="s">
        <v>687</v>
      </c>
      <c r="D1730" s="50"/>
      <c r="E1730" s="50"/>
      <c r="F1730" s="50"/>
      <c r="G1730" s="50"/>
      <c r="H1730" s="66" t="s">
        <v>543</v>
      </c>
    </row>
    <row r="1731" spans="1:8" ht="16.5" customHeight="1" thickBot="1">
      <c r="A1731" s="68" t="s">
        <v>43</v>
      </c>
      <c r="E1731" s="38"/>
      <c r="G1731" s="38" t="s">
        <v>477</v>
      </c>
      <c r="H1731" s="38" t="s">
        <v>476</v>
      </c>
    </row>
    <row r="1732" spans="1:8" ht="16.5" thickBot="1">
      <c r="A1732" s="55" t="s">
        <v>7</v>
      </c>
      <c r="B1732" s="238">
        <v>2016</v>
      </c>
      <c r="C1732" s="239"/>
      <c r="D1732" s="238">
        <v>2017</v>
      </c>
      <c r="E1732" s="239"/>
      <c r="F1732" s="238">
        <v>2018</v>
      </c>
      <c r="G1732" s="239"/>
      <c r="H1732" s="56" t="s">
        <v>3</v>
      </c>
    </row>
    <row r="1733" spans="1:8">
      <c r="A1733" s="57"/>
      <c r="B1733" s="54" t="s">
        <v>46</v>
      </c>
      <c r="C1733" s="103" t="s">
        <v>47</v>
      </c>
      <c r="D1733" s="103" t="s">
        <v>46</v>
      </c>
      <c r="E1733" s="22" t="s">
        <v>47</v>
      </c>
      <c r="F1733" s="201" t="s">
        <v>46</v>
      </c>
      <c r="G1733" s="22" t="s">
        <v>47</v>
      </c>
      <c r="H1733" s="58"/>
    </row>
    <row r="1734" spans="1:8" ht="16.5" thickBot="1">
      <c r="A1734" s="59"/>
      <c r="B1734" s="23" t="s">
        <v>48</v>
      </c>
      <c r="C1734" s="6" t="s">
        <v>49</v>
      </c>
      <c r="D1734" s="107" t="s">
        <v>48</v>
      </c>
      <c r="E1734" s="2" t="s">
        <v>49</v>
      </c>
      <c r="F1734" s="202" t="s">
        <v>48</v>
      </c>
      <c r="G1734" s="2" t="s">
        <v>49</v>
      </c>
      <c r="H1734" s="60"/>
    </row>
    <row r="1735" spans="1:8" ht="17.25" thickTop="1" thickBot="1">
      <c r="A1735" s="12" t="s">
        <v>13</v>
      </c>
      <c r="B1735" s="24">
        <v>3.2829999999999998E-2</v>
      </c>
      <c r="C1735" s="26">
        <v>0.25</v>
      </c>
      <c r="D1735" s="24">
        <v>0.96099999999999997</v>
      </c>
      <c r="E1735" s="26">
        <v>1.204</v>
      </c>
      <c r="F1735" s="26">
        <v>0.33300000000000002</v>
      </c>
      <c r="G1735" s="26">
        <v>0.66400000000000003</v>
      </c>
      <c r="H1735" s="204" t="s">
        <v>819</v>
      </c>
    </row>
    <row r="1736" spans="1:8" ht="16.5" thickBot="1">
      <c r="A1736" s="12" t="s">
        <v>14</v>
      </c>
      <c r="B1736" s="24">
        <v>67.700999999999993</v>
      </c>
      <c r="C1736" s="26">
        <v>80.596999999999994</v>
      </c>
      <c r="D1736" s="24">
        <v>90.186999999999998</v>
      </c>
      <c r="E1736" s="26">
        <v>94.808000000000007</v>
      </c>
      <c r="F1736" s="26">
        <v>123.143</v>
      </c>
      <c r="G1736" s="26">
        <v>146.893</v>
      </c>
      <c r="H1736" s="204" t="s">
        <v>840</v>
      </c>
    </row>
    <row r="1737" spans="1:8" ht="16.5" thickBot="1">
      <c r="A1737" s="12" t="s">
        <v>15</v>
      </c>
      <c r="B1737" s="24">
        <v>2.734</v>
      </c>
      <c r="C1737" s="26">
        <v>0.67300000000000004</v>
      </c>
      <c r="D1737" s="24">
        <v>2.4260000000000002</v>
      </c>
      <c r="E1737" s="26">
        <v>0.77800000000000002</v>
      </c>
      <c r="F1737" s="26">
        <v>2.911</v>
      </c>
      <c r="G1737" s="26">
        <v>0.97599999999999998</v>
      </c>
      <c r="H1737" s="204" t="s">
        <v>841</v>
      </c>
    </row>
    <row r="1738" spans="1:8" ht="16.5" thickBot="1">
      <c r="A1738" s="12" t="s">
        <v>16</v>
      </c>
      <c r="B1738" s="24">
        <v>18.042999999999999</v>
      </c>
      <c r="C1738" s="26">
        <v>21.434000000000001</v>
      </c>
      <c r="D1738" s="24">
        <v>20.021999999999998</v>
      </c>
      <c r="E1738" s="26">
        <v>28.526</v>
      </c>
      <c r="F1738" s="26">
        <v>32.247</v>
      </c>
      <c r="G1738" s="26">
        <v>47.17</v>
      </c>
      <c r="H1738" s="204" t="s">
        <v>844</v>
      </c>
    </row>
    <row r="1739" spans="1:8" ht="16.5" thickBot="1">
      <c r="A1739" s="12" t="s">
        <v>17</v>
      </c>
      <c r="B1739" s="24">
        <v>2.3170000000000002</v>
      </c>
      <c r="C1739" s="26">
        <v>1.0880000000000001</v>
      </c>
      <c r="D1739" s="24">
        <v>1.171</v>
      </c>
      <c r="E1739" s="26">
        <v>0.73299999999999998</v>
      </c>
      <c r="F1739" s="26">
        <v>4.6790000000000003</v>
      </c>
      <c r="G1739" s="26">
        <v>1.1950000000000001</v>
      </c>
      <c r="H1739" s="204" t="s">
        <v>845</v>
      </c>
    </row>
    <row r="1740" spans="1:8" ht="16.5" thickBot="1">
      <c r="A1740" s="12" t="s">
        <v>18</v>
      </c>
      <c r="B1740" s="24">
        <v>0</v>
      </c>
      <c r="C1740" s="26">
        <v>0</v>
      </c>
      <c r="D1740" s="24">
        <v>0</v>
      </c>
      <c r="E1740" s="26">
        <v>0</v>
      </c>
      <c r="F1740" s="26">
        <v>2E-3</v>
      </c>
      <c r="G1740" s="26">
        <v>2E-3</v>
      </c>
      <c r="H1740" s="204" t="s">
        <v>820</v>
      </c>
    </row>
    <row r="1741" spans="1:8" ht="16.5" thickBot="1">
      <c r="A1741" s="12" t="s">
        <v>19</v>
      </c>
      <c r="B1741" s="24">
        <v>2.5999999999999999E-2</v>
      </c>
      <c r="C1741" s="26">
        <v>1.4E-2</v>
      </c>
      <c r="D1741" s="24">
        <v>0</v>
      </c>
      <c r="E1741" s="26">
        <v>0</v>
      </c>
      <c r="F1741" s="26">
        <v>1E-3</v>
      </c>
      <c r="G1741" s="26">
        <v>1E-3</v>
      </c>
      <c r="H1741" s="204" t="s">
        <v>20</v>
      </c>
    </row>
    <row r="1742" spans="1:8" ht="16.5" thickBot="1">
      <c r="A1742" s="12" t="s">
        <v>21</v>
      </c>
      <c r="B1742" s="24">
        <v>58.014000000000003</v>
      </c>
      <c r="C1742" s="26">
        <v>32.018999999999998</v>
      </c>
      <c r="D1742" s="24">
        <v>70.412339584535488</v>
      </c>
      <c r="E1742" s="26">
        <v>49.273000000000003</v>
      </c>
      <c r="F1742" s="26">
        <v>59.436</v>
      </c>
      <c r="G1742" s="26">
        <v>41.591999999999999</v>
      </c>
      <c r="H1742" s="204" t="s">
        <v>846</v>
      </c>
    </row>
    <row r="1743" spans="1:8" ht="16.5" thickBot="1">
      <c r="A1743" s="12" t="s">
        <v>22</v>
      </c>
      <c r="B1743" s="24">
        <v>2.8000000000000001E-2</v>
      </c>
      <c r="C1743" s="26">
        <v>0.24299999999999999</v>
      </c>
      <c r="D1743" s="24">
        <v>7.0999999999999994E-2</v>
      </c>
      <c r="E1743" s="26">
        <v>0.21099999999999999</v>
      </c>
      <c r="F1743" s="26">
        <v>2.1000000000000001E-2</v>
      </c>
      <c r="G1743" s="26">
        <v>4.2000000000000003E-2</v>
      </c>
      <c r="H1743" s="204" t="s">
        <v>847</v>
      </c>
    </row>
    <row r="1744" spans="1:8" ht="16.5" thickBot="1">
      <c r="A1744" s="12" t="s">
        <v>23</v>
      </c>
      <c r="B1744" s="24">
        <v>0.50600000000000001</v>
      </c>
      <c r="C1744" s="26">
        <v>1.2190000000000001</v>
      </c>
      <c r="D1744" s="24">
        <v>0.18</v>
      </c>
      <c r="E1744" s="26">
        <v>0.28799999999999998</v>
      </c>
      <c r="F1744" s="26">
        <v>0.39200000000000002</v>
      </c>
      <c r="G1744" s="26">
        <v>1.2669999999999999</v>
      </c>
      <c r="H1744" s="204" t="s">
        <v>856</v>
      </c>
    </row>
    <row r="1745" spans="1:8" ht="16.5" thickBot="1">
      <c r="A1745" s="12" t="s">
        <v>24</v>
      </c>
      <c r="B1745" s="24">
        <v>7.9000000000000001E-2</v>
      </c>
      <c r="C1745" s="26">
        <v>0.50700000000000001</v>
      </c>
      <c r="D1745" s="24">
        <v>0.32200000000000001</v>
      </c>
      <c r="E1745" s="26">
        <v>0.66800000000000004</v>
      </c>
      <c r="F1745" s="26">
        <f>D1745/E1745*G1745</f>
        <v>0.64737425149700589</v>
      </c>
      <c r="G1745" s="26">
        <v>1.343</v>
      </c>
      <c r="H1745" s="204" t="s">
        <v>818</v>
      </c>
    </row>
    <row r="1746" spans="1:8" ht="16.5" thickBot="1">
      <c r="A1746" s="12" t="s">
        <v>25</v>
      </c>
      <c r="B1746" s="24">
        <v>0.84699999999999998</v>
      </c>
      <c r="C1746" s="26">
        <v>4.4999999999999998E-2</v>
      </c>
      <c r="D1746" s="24">
        <v>0.88100000000000001</v>
      </c>
      <c r="E1746" s="26">
        <v>4.3999999999999997E-2</v>
      </c>
      <c r="F1746" s="26">
        <v>0.497</v>
      </c>
      <c r="G1746" s="26">
        <v>2.4E-2</v>
      </c>
      <c r="H1746" s="204" t="s">
        <v>26</v>
      </c>
    </row>
    <row r="1747" spans="1:8" ht="16.5" thickBot="1">
      <c r="A1747" s="12" t="s">
        <v>27</v>
      </c>
      <c r="B1747" s="24">
        <v>50.584702000000007</v>
      </c>
      <c r="C1747" s="26">
        <v>64.112724000000014</v>
      </c>
      <c r="D1747" s="24">
        <v>54.001840000000001</v>
      </c>
      <c r="E1747" s="26">
        <v>66.363798799999998</v>
      </c>
      <c r="F1747" s="26">
        <v>0</v>
      </c>
      <c r="G1747" s="26">
        <v>0</v>
      </c>
      <c r="H1747" s="204" t="s">
        <v>851</v>
      </c>
    </row>
    <row r="1748" spans="1:8" ht="16.5" thickBot="1">
      <c r="A1748" s="12" t="s">
        <v>28</v>
      </c>
      <c r="B1748" s="24">
        <v>0.42342043085476028</v>
      </c>
      <c r="C1748" s="26">
        <v>0.50900000000000001</v>
      </c>
      <c r="D1748" s="24">
        <v>0.46400000000000002</v>
      </c>
      <c r="E1748" s="26">
        <v>1.206</v>
      </c>
      <c r="F1748" s="26">
        <f>D1748/E1748*G1748</f>
        <v>0.4701558872305141</v>
      </c>
      <c r="G1748" s="26">
        <v>1.222</v>
      </c>
      <c r="H1748" s="204" t="s">
        <v>853</v>
      </c>
    </row>
    <row r="1749" spans="1:8" ht="16.5" thickBot="1">
      <c r="A1749" s="12" t="s">
        <v>29</v>
      </c>
      <c r="B1749" s="24">
        <v>2.964</v>
      </c>
      <c r="C1749" s="26">
        <v>1.56</v>
      </c>
      <c r="D1749" s="24">
        <v>7.8E-2</v>
      </c>
      <c r="E1749" s="26">
        <v>2.7E-2</v>
      </c>
      <c r="F1749" s="26">
        <v>0</v>
      </c>
      <c r="G1749" s="26">
        <v>0</v>
      </c>
      <c r="H1749" s="204" t="s">
        <v>821</v>
      </c>
    </row>
    <row r="1750" spans="1:8" ht="16.5" thickBot="1">
      <c r="A1750" s="12" t="s">
        <v>30</v>
      </c>
      <c r="B1750" s="24">
        <v>3.335</v>
      </c>
      <c r="C1750" s="26">
        <v>1.76</v>
      </c>
      <c r="D1750" s="24">
        <v>1.946</v>
      </c>
      <c r="E1750" s="26">
        <v>1.1990000000000001</v>
      </c>
      <c r="F1750" s="26">
        <v>1.091</v>
      </c>
      <c r="G1750" s="26">
        <v>1.18</v>
      </c>
      <c r="H1750" s="204" t="s">
        <v>848</v>
      </c>
    </row>
    <row r="1751" spans="1:8" ht="16.5" thickBot="1">
      <c r="A1751" s="12" t="s">
        <v>31</v>
      </c>
      <c r="B1751" s="24">
        <v>0.23700000000000002</v>
      </c>
      <c r="C1751" s="26">
        <v>0.623</v>
      </c>
      <c r="D1751" s="24">
        <v>1.2669999999999999</v>
      </c>
      <c r="E1751" s="26">
        <v>2.0920000000000001</v>
      </c>
      <c r="F1751" s="26">
        <v>1.6919999999999999</v>
      </c>
      <c r="G1751" s="26">
        <v>1.4370000000000001</v>
      </c>
      <c r="H1751" s="204" t="s">
        <v>849</v>
      </c>
    </row>
    <row r="1752" spans="1:8" ht="16.5" thickBot="1">
      <c r="A1752" s="12" t="s">
        <v>32</v>
      </c>
      <c r="B1752" s="24">
        <v>0.184</v>
      </c>
      <c r="C1752" s="26">
        <v>9.4E-2</v>
      </c>
      <c r="D1752" s="24">
        <v>2E-3</v>
      </c>
      <c r="E1752" s="26">
        <v>1E-3</v>
      </c>
      <c r="F1752" s="26">
        <v>0</v>
      </c>
      <c r="G1752" s="26">
        <v>0</v>
      </c>
      <c r="H1752" s="204" t="s">
        <v>854</v>
      </c>
    </row>
    <row r="1753" spans="1:8" ht="16.5" thickBot="1">
      <c r="A1753" s="12" t="s">
        <v>33</v>
      </c>
      <c r="B1753" s="24">
        <v>60.636000000000003</v>
      </c>
      <c r="C1753" s="26">
        <v>61.788849824208938</v>
      </c>
      <c r="D1753" s="24">
        <v>52.767000000000003</v>
      </c>
      <c r="E1753" s="26">
        <v>67.363306621678603</v>
      </c>
      <c r="F1753" s="26">
        <f>D1753/E1753*G1753</f>
        <v>20.476758285438624</v>
      </c>
      <c r="G1753" s="26">
        <v>26.140999999999998</v>
      </c>
      <c r="H1753" s="204" t="s">
        <v>852</v>
      </c>
    </row>
    <row r="1754" spans="1:8" ht="16.5" thickBot="1">
      <c r="A1754" s="12" t="s">
        <v>34</v>
      </c>
      <c r="B1754" s="24">
        <v>48.146999999999998</v>
      </c>
      <c r="C1754" s="26">
        <v>126.744</v>
      </c>
      <c r="D1754" s="24">
        <v>49.503999999999998</v>
      </c>
      <c r="E1754" s="26">
        <v>124.33799999999999</v>
      </c>
      <c r="F1754" s="26">
        <v>52.866999999999997</v>
      </c>
      <c r="G1754" s="26">
        <v>123.191</v>
      </c>
      <c r="H1754" s="204" t="s">
        <v>850</v>
      </c>
    </row>
    <row r="1755" spans="1:8" ht="16.5" thickBot="1">
      <c r="A1755" s="12" t="s">
        <v>35</v>
      </c>
      <c r="B1755" s="24">
        <v>20.302</v>
      </c>
      <c r="C1755" s="26">
        <v>25.399000000000001</v>
      </c>
      <c r="D1755" s="24">
        <v>34.640999999999998</v>
      </c>
      <c r="E1755" s="26">
        <v>34.658000000000001</v>
      </c>
      <c r="F1755" s="26">
        <v>0</v>
      </c>
      <c r="G1755" s="26">
        <v>0</v>
      </c>
      <c r="H1755" s="204" t="s">
        <v>36</v>
      </c>
    </row>
    <row r="1756" spans="1:8" ht="16.5" thickBot="1">
      <c r="A1756" s="54" t="s">
        <v>37</v>
      </c>
      <c r="B1756" s="27">
        <v>0.9</v>
      </c>
      <c r="C1756" s="28">
        <v>1.613</v>
      </c>
      <c r="D1756" s="27">
        <v>0.88047117172969613</v>
      </c>
      <c r="E1756" s="28">
        <v>1.5780000000000001</v>
      </c>
      <c r="F1756" s="26">
        <v>0.623</v>
      </c>
      <c r="G1756" s="26">
        <v>2.028</v>
      </c>
      <c r="H1756" s="203" t="s">
        <v>38</v>
      </c>
    </row>
    <row r="1757" spans="1:8" ht="16.5" thickBot="1">
      <c r="A1757" s="75" t="s">
        <v>552</v>
      </c>
      <c r="B1757" s="77">
        <f>SUM(B1735:B1756)</f>
        <v>338.04095243085476</v>
      </c>
      <c r="C1757" s="77">
        <f>SUM(C1735:C1756)</f>
        <v>422.29257382420889</v>
      </c>
      <c r="D1757" s="77">
        <f>SUM(D1735:D1756)</f>
        <v>382.18465075626528</v>
      </c>
      <c r="E1757" s="77">
        <f>SUM(E1735:E1756)</f>
        <v>475.35910542167869</v>
      </c>
      <c r="F1757" s="77">
        <f t="shared" ref="F1757:G1757" si="148">SUM(F1735:F1756)</f>
        <v>301.52928842416617</v>
      </c>
      <c r="G1757" s="77">
        <f t="shared" si="148"/>
        <v>396.36800000000005</v>
      </c>
      <c r="H1757" s="118" t="s">
        <v>855</v>
      </c>
    </row>
    <row r="1758" spans="1:8" ht="16.5" thickBot="1">
      <c r="A1758" s="75" t="s">
        <v>545</v>
      </c>
      <c r="B1758" s="77">
        <v>11028.648301519856</v>
      </c>
      <c r="C1758" s="77">
        <v>16831.887999999999</v>
      </c>
      <c r="D1758" s="77">
        <v>12602.605763599649</v>
      </c>
      <c r="E1758" s="77">
        <v>18409.991000000002</v>
      </c>
      <c r="F1758" s="126">
        <f>D1758/E1758*G1758</f>
        <v>12835.445351016948</v>
      </c>
      <c r="G1758" s="126">
        <v>18750.125</v>
      </c>
      <c r="H1758" s="112" t="s">
        <v>553</v>
      </c>
    </row>
    <row r="1760" spans="1:8">
      <c r="A1760" s="119" t="s">
        <v>152</v>
      </c>
      <c r="H1760" s="120" t="s">
        <v>153</v>
      </c>
    </row>
    <row r="1761" spans="1:8">
      <c r="A1761" s="4" t="s">
        <v>688</v>
      </c>
      <c r="G1761" s="4">
        <v>1518</v>
      </c>
      <c r="H1761" s="102" t="s">
        <v>186</v>
      </c>
    </row>
    <row r="1762" spans="1:8" ht="16.5" customHeight="1" thickBot="1">
      <c r="A1762" s="68" t="s">
        <v>43</v>
      </c>
      <c r="E1762" s="38"/>
      <c r="G1762" s="38" t="s">
        <v>477</v>
      </c>
      <c r="H1762" s="38" t="s">
        <v>476</v>
      </c>
    </row>
    <row r="1763" spans="1:8" ht="16.5" thickBot="1">
      <c r="A1763" s="55" t="s">
        <v>7</v>
      </c>
      <c r="B1763" s="238">
        <v>2016</v>
      </c>
      <c r="C1763" s="239"/>
      <c r="D1763" s="238">
        <v>2017</v>
      </c>
      <c r="E1763" s="239"/>
      <c r="F1763" s="238">
        <v>2018</v>
      </c>
      <c r="G1763" s="239"/>
      <c r="H1763" s="56" t="s">
        <v>3</v>
      </c>
    </row>
    <row r="1764" spans="1:8">
      <c r="A1764" s="57"/>
      <c r="B1764" s="54" t="s">
        <v>46</v>
      </c>
      <c r="C1764" s="103" t="s">
        <v>47</v>
      </c>
      <c r="D1764" s="103" t="s">
        <v>46</v>
      </c>
      <c r="E1764" s="22" t="s">
        <v>47</v>
      </c>
      <c r="F1764" s="156" t="s">
        <v>46</v>
      </c>
      <c r="G1764" s="22" t="s">
        <v>47</v>
      </c>
      <c r="H1764" s="58"/>
    </row>
    <row r="1765" spans="1:8" ht="16.5" thickBot="1">
      <c r="A1765" s="59"/>
      <c r="B1765" s="23" t="s">
        <v>48</v>
      </c>
      <c r="C1765" s="6" t="s">
        <v>49</v>
      </c>
      <c r="D1765" s="107" t="s">
        <v>48</v>
      </c>
      <c r="E1765" s="2" t="s">
        <v>49</v>
      </c>
      <c r="F1765" s="154" t="s">
        <v>48</v>
      </c>
      <c r="G1765" s="2" t="s">
        <v>49</v>
      </c>
      <c r="H1765" s="60"/>
    </row>
    <row r="1766" spans="1:8" ht="17.25" thickTop="1" thickBot="1">
      <c r="A1766" s="12" t="s">
        <v>13</v>
      </c>
      <c r="B1766" s="24">
        <v>0.14299999999999999</v>
      </c>
      <c r="C1766" s="26">
        <v>0.11600000000000001</v>
      </c>
      <c r="D1766" s="24">
        <v>0.14299999999999999</v>
      </c>
      <c r="E1766" s="26">
        <v>0.121</v>
      </c>
      <c r="F1766" s="26">
        <v>0</v>
      </c>
      <c r="G1766" s="26">
        <v>0</v>
      </c>
      <c r="H1766" s="159" t="s">
        <v>819</v>
      </c>
    </row>
    <row r="1767" spans="1:8" ht="16.5" thickBot="1">
      <c r="A1767" s="12" t="s">
        <v>14</v>
      </c>
      <c r="B1767" s="24">
        <v>24.545000000000002</v>
      </c>
      <c r="C1767" s="26">
        <v>11.082000000000001</v>
      </c>
      <c r="D1767" s="24">
        <v>26.145</v>
      </c>
      <c r="E1767" s="26">
        <v>11.678000000000001</v>
      </c>
      <c r="F1767" s="26">
        <v>21.98</v>
      </c>
      <c r="G1767" s="26">
        <v>11.353999999999999</v>
      </c>
      <c r="H1767" s="159" t="s">
        <v>840</v>
      </c>
    </row>
    <row r="1768" spans="1:8" ht="16.5" thickBot="1">
      <c r="A1768" s="12" t="s">
        <v>15</v>
      </c>
      <c r="B1768" s="28">
        <v>0</v>
      </c>
      <c r="C1768" s="28">
        <v>0</v>
      </c>
      <c r="D1768" s="28">
        <v>0</v>
      </c>
      <c r="E1768" s="28">
        <v>0</v>
      </c>
      <c r="F1768" s="26">
        <v>0</v>
      </c>
      <c r="G1768" s="26">
        <v>0</v>
      </c>
      <c r="H1768" s="159" t="s">
        <v>841</v>
      </c>
    </row>
    <row r="1769" spans="1:8" ht="16.5" thickBot="1">
      <c r="A1769" s="12" t="s">
        <v>16</v>
      </c>
      <c r="B1769" s="24">
        <v>5.3319999999999999</v>
      </c>
      <c r="C1769" s="26">
        <v>2.399</v>
      </c>
      <c r="D1769" s="24">
        <v>7.7770000000000001</v>
      </c>
      <c r="E1769" s="26">
        <v>3.7829999999999999</v>
      </c>
      <c r="F1769" s="26">
        <v>8.2000000000000003E-2</v>
      </c>
      <c r="G1769" s="26">
        <v>0.16</v>
      </c>
      <c r="H1769" s="159" t="s">
        <v>844</v>
      </c>
    </row>
    <row r="1770" spans="1:8" ht="16.5" thickBot="1">
      <c r="A1770" s="12" t="s">
        <v>17</v>
      </c>
      <c r="B1770" s="24">
        <v>7.0999999999999994E-2</v>
      </c>
      <c r="C1770" s="26">
        <v>3.5999999999999997E-2</v>
      </c>
      <c r="D1770" s="24">
        <v>0.11600000000000001</v>
      </c>
      <c r="E1770" s="26">
        <v>6.7000000000000004E-2</v>
      </c>
      <c r="F1770" s="26">
        <v>6.7000000000000004E-2</v>
      </c>
      <c r="G1770" s="26">
        <v>3.7999999999999999E-2</v>
      </c>
      <c r="H1770" s="159" t="s">
        <v>845</v>
      </c>
    </row>
    <row r="1771" spans="1:8" ht="16.5" thickBot="1">
      <c r="A1771" s="12" t="s">
        <v>18</v>
      </c>
      <c r="B1771" s="28">
        <v>0</v>
      </c>
      <c r="C1771" s="28">
        <v>0</v>
      </c>
      <c r="D1771" s="28">
        <v>0</v>
      </c>
      <c r="E1771" s="28">
        <v>0</v>
      </c>
      <c r="F1771" s="26">
        <v>0</v>
      </c>
      <c r="G1771" s="26">
        <v>0</v>
      </c>
      <c r="H1771" s="159" t="s">
        <v>820</v>
      </c>
    </row>
    <row r="1772" spans="1:8" ht="16.5" thickBot="1">
      <c r="A1772" s="12" t="s">
        <v>19</v>
      </c>
      <c r="B1772" s="24">
        <v>2.5999999999999999E-2</v>
      </c>
      <c r="C1772" s="26">
        <v>1.4E-2</v>
      </c>
      <c r="D1772" s="24">
        <v>0</v>
      </c>
      <c r="E1772" s="26">
        <v>0</v>
      </c>
      <c r="F1772" s="26">
        <v>0</v>
      </c>
      <c r="G1772" s="26">
        <v>0</v>
      </c>
      <c r="H1772" s="159" t="s">
        <v>20</v>
      </c>
    </row>
    <row r="1773" spans="1:8" ht="16.5" thickBot="1">
      <c r="A1773" s="12" t="s">
        <v>21</v>
      </c>
      <c r="B1773" s="24">
        <v>9.4130000000000003</v>
      </c>
      <c r="C1773" s="26">
        <v>1.794</v>
      </c>
      <c r="D1773" s="24">
        <v>28.373000000000001</v>
      </c>
      <c r="E1773" s="26">
        <v>7.93</v>
      </c>
      <c r="F1773" s="26">
        <v>38.35</v>
      </c>
      <c r="G1773" s="26">
        <v>19.201000000000001</v>
      </c>
      <c r="H1773" s="159" t="s">
        <v>846</v>
      </c>
    </row>
    <row r="1774" spans="1:8" ht="16.5" thickBot="1">
      <c r="A1774" s="12" t="s">
        <v>22</v>
      </c>
      <c r="B1774" s="24">
        <v>0</v>
      </c>
      <c r="C1774" s="26">
        <v>0</v>
      </c>
      <c r="D1774" s="24">
        <v>0.4</v>
      </c>
      <c r="E1774" s="26">
        <v>0.46</v>
      </c>
      <c r="F1774" s="26">
        <v>0</v>
      </c>
      <c r="G1774" s="26">
        <v>0</v>
      </c>
      <c r="H1774" s="159" t="s">
        <v>847</v>
      </c>
    </row>
    <row r="1775" spans="1:8" ht="16.5" thickBot="1">
      <c r="A1775" s="12" t="s">
        <v>23</v>
      </c>
      <c r="B1775" s="24">
        <v>7.0000000000000001E-3</v>
      </c>
      <c r="C1775" s="26">
        <v>0.01</v>
      </c>
      <c r="D1775" s="24">
        <v>0.155</v>
      </c>
      <c r="E1775" s="26">
        <v>0.107</v>
      </c>
      <c r="F1775" s="26">
        <v>0.11</v>
      </c>
      <c r="G1775" s="26">
        <v>6.5000000000000002E-2</v>
      </c>
      <c r="H1775" s="159" t="s">
        <v>856</v>
      </c>
    </row>
    <row r="1776" spans="1:8" ht="16.5" thickBot="1">
      <c r="A1776" s="12" t="s">
        <v>24</v>
      </c>
      <c r="B1776" s="24">
        <v>0</v>
      </c>
      <c r="C1776" s="26">
        <v>0</v>
      </c>
      <c r="D1776" s="24">
        <v>0</v>
      </c>
      <c r="E1776" s="26">
        <v>0</v>
      </c>
      <c r="F1776" s="26">
        <v>0</v>
      </c>
      <c r="G1776" s="26">
        <v>0</v>
      </c>
      <c r="H1776" s="159" t="s">
        <v>818</v>
      </c>
    </row>
    <row r="1777" spans="1:8" ht="16.5" thickBot="1">
      <c r="A1777" s="12" t="s">
        <v>25</v>
      </c>
      <c r="B1777" s="28">
        <v>0</v>
      </c>
      <c r="C1777" s="28">
        <v>0</v>
      </c>
      <c r="D1777" s="28">
        <v>0</v>
      </c>
      <c r="E1777" s="28">
        <v>0</v>
      </c>
      <c r="F1777" s="26">
        <v>0</v>
      </c>
      <c r="G1777" s="26">
        <v>0</v>
      </c>
      <c r="H1777" s="159" t="s">
        <v>26</v>
      </c>
    </row>
    <row r="1778" spans="1:8" ht="16.5" thickBot="1">
      <c r="A1778" s="12" t="s">
        <v>27</v>
      </c>
      <c r="B1778" s="24">
        <v>3.7789999999999999</v>
      </c>
      <c r="C1778" s="26">
        <v>1.1359999999999999</v>
      </c>
      <c r="D1778" s="24">
        <v>1.468</v>
      </c>
      <c r="E1778" s="26">
        <v>0.45</v>
      </c>
      <c r="F1778" s="26">
        <v>0</v>
      </c>
      <c r="G1778" s="26">
        <v>0</v>
      </c>
      <c r="H1778" s="159" t="s">
        <v>851</v>
      </c>
    </row>
    <row r="1779" spans="1:8" ht="16.5" thickBot="1">
      <c r="A1779" s="12" t="s">
        <v>28</v>
      </c>
      <c r="B1779" s="24">
        <v>0</v>
      </c>
      <c r="C1779" s="26">
        <v>0</v>
      </c>
      <c r="D1779" s="24">
        <v>6.0000000000000001E-3</v>
      </c>
      <c r="E1779" s="26">
        <v>1.0999999999999999E-2</v>
      </c>
      <c r="F1779" s="26">
        <v>0</v>
      </c>
      <c r="G1779" s="26">
        <v>0</v>
      </c>
      <c r="H1779" s="159" t="s">
        <v>853</v>
      </c>
    </row>
    <row r="1780" spans="1:8" ht="16.5" thickBot="1">
      <c r="A1780" s="12" t="s">
        <v>29</v>
      </c>
      <c r="B1780" s="24">
        <v>1.7709999999999999</v>
      </c>
      <c r="C1780" s="26">
        <v>1.024</v>
      </c>
      <c r="D1780" s="24">
        <v>0.73799999999999999</v>
      </c>
      <c r="E1780" s="26">
        <v>0.53</v>
      </c>
      <c r="F1780" s="26">
        <v>4.7519999999999998</v>
      </c>
      <c r="G1780" s="26">
        <v>3.218</v>
      </c>
      <c r="H1780" s="159" t="s">
        <v>821</v>
      </c>
    </row>
    <row r="1781" spans="1:8" ht="16.5" thickBot="1">
      <c r="A1781" s="12" t="s">
        <v>30</v>
      </c>
      <c r="B1781" s="24">
        <v>2.6949999999999998</v>
      </c>
      <c r="C1781" s="26">
        <v>1.0129999999999999</v>
      </c>
      <c r="D1781" s="24">
        <v>3.08</v>
      </c>
      <c r="E1781" s="26">
        <v>1.0349999999999999</v>
      </c>
      <c r="F1781" s="26">
        <v>3.1240000000000001</v>
      </c>
      <c r="G1781" s="26">
        <v>1.3959999999999999</v>
      </c>
      <c r="H1781" s="159" t="s">
        <v>848</v>
      </c>
    </row>
    <row r="1782" spans="1:8" ht="16.5" thickBot="1">
      <c r="A1782" s="12" t="s">
        <v>31</v>
      </c>
      <c r="B1782" s="24">
        <v>8.6760000000000002</v>
      </c>
      <c r="C1782" s="26">
        <v>4.6989999999999998</v>
      </c>
      <c r="D1782" s="24">
        <v>9.0239999999999991</v>
      </c>
      <c r="E1782" s="26">
        <v>6.05</v>
      </c>
      <c r="F1782" s="26">
        <v>9.8710000000000004</v>
      </c>
      <c r="G1782" s="26">
        <v>5.681</v>
      </c>
      <c r="H1782" s="159" t="s">
        <v>849</v>
      </c>
    </row>
    <row r="1783" spans="1:8" ht="16.5" thickBot="1">
      <c r="A1783" s="12" t="s">
        <v>32</v>
      </c>
      <c r="B1783" s="24">
        <v>0.184</v>
      </c>
      <c r="C1783" s="26">
        <v>9.4E-2</v>
      </c>
      <c r="D1783" s="24">
        <v>0.129</v>
      </c>
      <c r="E1783" s="26">
        <v>7.0000000000000007E-2</v>
      </c>
      <c r="F1783" s="26">
        <v>3.3000000000000002E-2</v>
      </c>
      <c r="G1783" s="26">
        <v>4.3999999999999997E-2</v>
      </c>
      <c r="H1783" s="159" t="s">
        <v>854</v>
      </c>
    </row>
    <row r="1784" spans="1:8" ht="16.5" thickBot="1">
      <c r="A1784" s="12" t="s">
        <v>33</v>
      </c>
      <c r="B1784" s="24">
        <v>2.028</v>
      </c>
      <c r="C1784" s="26">
        <v>2.0369999999999999</v>
      </c>
      <c r="D1784" s="24">
        <v>4.0880000000000001</v>
      </c>
      <c r="E1784" s="26">
        <v>3.5590000000000002</v>
      </c>
      <c r="F1784" s="26">
        <v>8.7360000000000007</v>
      </c>
      <c r="G1784" s="26">
        <v>4.6020000000000003</v>
      </c>
      <c r="H1784" s="159" t="s">
        <v>852</v>
      </c>
    </row>
    <row r="1785" spans="1:8" ht="16.5" thickBot="1">
      <c r="A1785" s="12" t="s">
        <v>34</v>
      </c>
      <c r="B1785" s="24">
        <v>2.8079999999999998</v>
      </c>
      <c r="C1785" s="26">
        <v>2.0950000000000002</v>
      </c>
      <c r="D1785" s="24">
        <v>3.6360000000000001</v>
      </c>
      <c r="E1785" s="26">
        <v>2.9889999999999999</v>
      </c>
      <c r="F1785" s="26">
        <v>3.6920000000000002</v>
      </c>
      <c r="G1785" s="26">
        <v>2.5049999999999999</v>
      </c>
      <c r="H1785" s="159" t="s">
        <v>850</v>
      </c>
    </row>
    <row r="1786" spans="1:8" ht="16.5" thickBot="1">
      <c r="A1786" s="12" t="s">
        <v>35</v>
      </c>
      <c r="B1786" s="28">
        <v>0</v>
      </c>
      <c r="C1786" s="28">
        <v>0</v>
      </c>
      <c r="D1786" s="28">
        <v>0</v>
      </c>
      <c r="E1786" s="28">
        <v>0</v>
      </c>
      <c r="F1786" s="26">
        <v>0</v>
      </c>
      <c r="G1786" s="26">
        <v>0</v>
      </c>
      <c r="H1786" s="159" t="s">
        <v>36</v>
      </c>
    </row>
    <row r="1787" spans="1:8" ht="16.5" thickBot="1">
      <c r="A1787" s="54" t="s">
        <v>37</v>
      </c>
      <c r="B1787" s="27">
        <v>0</v>
      </c>
      <c r="C1787" s="28">
        <v>0</v>
      </c>
      <c r="D1787" s="27">
        <v>0</v>
      </c>
      <c r="E1787" s="28">
        <v>0</v>
      </c>
      <c r="F1787" s="26">
        <v>0</v>
      </c>
      <c r="G1787" s="26">
        <v>1E-3</v>
      </c>
      <c r="H1787" s="158" t="s">
        <v>38</v>
      </c>
    </row>
    <row r="1788" spans="1:8" ht="16.5" thickBot="1">
      <c r="A1788" s="75" t="s">
        <v>552</v>
      </c>
      <c r="B1788" s="77">
        <f>SUM(B1766:B1787)</f>
        <v>61.478000000000002</v>
      </c>
      <c r="C1788" s="77">
        <f>SUM(C1766:C1787)</f>
        <v>27.548999999999999</v>
      </c>
      <c r="D1788" s="77">
        <f>SUM(D1766:D1787)</f>
        <v>85.277999999999992</v>
      </c>
      <c r="E1788" s="77">
        <f>SUM(E1766:E1787)</f>
        <v>38.839999999999996</v>
      </c>
      <c r="F1788" s="77">
        <f t="shared" ref="F1788:G1788" si="149">SUM(F1766:F1787)</f>
        <v>90.796999999999997</v>
      </c>
      <c r="G1788" s="77">
        <f t="shared" si="149"/>
        <v>48.265000000000001</v>
      </c>
      <c r="H1788" s="152" t="s">
        <v>855</v>
      </c>
    </row>
    <row r="1789" spans="1:8" ht="16.5" thickBot="1">
      <c r="A1789" s="75" t="s">
        <v>545</v>
      </c>
      <c r="B1789" s="77">
        <v>2854.0070000000001</v>
      </c>
      <c r="C1789" s="77">
        <v>2001.336</v>
      </c>
      <c r="D1789" s="77">
        <v>3104.5549999999998</v>
      </c>
      <c r="E1789" s="77">
        <v>2562.8119999999999</v>
      </c>
      <c r="F1789" s="126">
        <v>3566.643</v>
      </c>
      <c r="G1789" s="126">
        <v>2578.2890000000002</v>
      </c>
      <c r="H1789" s="112" t="s">
        <v>553</v>
      </c>
    </row>
    <row r="1790" spans="1:8" s="173" customFormat="1"/>
    <row r="1791" spans="1:8" s="173" customFormat="1">
      <c r="A1791" s="221" t="s">
        <v>155</v>
      </c>
      <c r="D1791" s="222"/>
      <c r="E1791" s="222"/>
      <c r="F1791" s="222"/>
      <c r="G1791" s="222"/>
      <c r="H1791" s="222" t="s">
        <v>156</v>
      </c>
    </row>
    <row r="1792" spans="1:8" ht="15" customHeight="1">
      <c r="A1792" s="67" t="s">
        <v>689</v>
      </c>
      <c r="D1792" s="102"/>
      <c r="E1792" s="102"/>
      <c r="F1792" s="102"/>
      <c r="G1792" s="102"/>
      <c r="H1792" s="34" t="s">
        <v>189</v>
      </c>
    </row>
    <row r="1793" spans="1:8" ht="16.5" customHeight="1" thickBot="1">
      <c r="A1793" s="68" t="s">
        <v>43</v>
      </c>
      <c r="E1793" s="38"/>
      <c r="G1793" s="38" t="s">
        <v>477</v>
      </c>
      <c r="H1793" s="38" t="s">
        <v>476</v>
      </c>
    </row>
    <row r="1794" spans="1:8" ht="16.5" thickBot="1">
      <c r="A1794" s="55" t="s">
        <v>7</v>
      </c>
      <c r="B1794" s="238">
        <v>2016</v>
      </c>
      <c r="C1794" s="239"/>
      <c r="D1794" s="238">
        <v>2017</v>
      </c>
      <c r="E1794" s="239"/>
      <c r="F1794" s="238">
        <v>2018</v>
      </c>
      <c r="G1794" s="239"/>
      <c r="H1794" s="56" t="s">
        <v>3</v>
      </c>
    </row>
    <row r="1795" spans="1:8">
      <c r="A1795" s="57"/>
      <c r="B1795" s="54" t="s">
        <v>46</v>
      </c>
      <c r="C1795" s="103" t="s">
        <v>47</v>
      </c>
      <c r="D1795" s="103" t="s">
        <v>46</v>
      </c>
      <c r="E1795" s="22" t="s">
        <v>47</v>
      </c>
      <c r="F1795" s="103" t="s">
        <v>46</v>
      </c>
      <c r="G1795" s="22" t="s">
        <v>47</v>
      </c>
      <c r="H1795" s="58"/>
    </row>
    <row r="1796" spans="1:8" ht="16.5" thickBot="1">
      <c r="A1796" s="59"/>
      <c r="B1796" s="23" t="s">
        <v>48</v>
      </c>
      <c r="C1796" s="6" t="s">
        <v>49</v>
      </c>
      <c r="D1796" s="107" t="s">
        <v>48</v>
      </c>
      <c r="E1796" s="2" t="s">
        <v>49</v>
      </c>
      <c r="F1796" s="107" t="s">
        <v>48</v>
      </c>
      <c r="G1796" s="2" t="s">
        <v>49</v>
      </c>
      <c r="H1796" s="60"/>
    </row>
    <row r="1797" spans="1:8" ht="17.25" thickTop="1" thickBot="1">
      <c r="A1797" s="12" t="s">
        <v>13</v>
      </c>
      <c r="B1797" s="24">
        <v>0</v>
      </c>
      <c r="C1797" s="26">
        <v>0</v>
      </c>
      <c r="D1797" s="24">
        <v>0</v>
      </c>
      <c r="E1797" s="26">
        <v>0</v>
      </c>
      <c r="F1797" s="26">
        <v>0</v>
      </c>
      <c r="G1797" s="26">
        <v>0</v>
      </c>
      <c r="H1797" s="109" t="s">
        <v>819</v>
      </c>
    </row>
    <row r="1798" spans="1:8" ht="16.5" thickBot="1">
      <c r="A1798" s="12" t="s">
        <v>14</v>
      </c>
      <c r="B1798" s="24">
        <v>0.76500000000000001</v>
      </c>
      <c r="C1798" s="26">
        <v>4.8639999999999999</v>
      </c>
      <c r="D1798" s="24">
        <v>0.64100000000000001</v>
      </c>
      <c r="E1798" s="26">
        <v>3.5369999999999999</v>
      </c>
      <c r="F1798" s="26">
        <v>1.109</v>
      </c>
      <c r="G1798" s="26">
        <v>5.7480000000000002</v>
      </c>
      <c r="H1798" s="109" t="s">
        <v>840</v>
      </c>
    </row>
    <row r="1799" spans="1:8" ht="16.5" thickBot="1">
      <c r="A1799" s="12" t="s">
        <v>15</v>
      </c>
      <c r="B1799" s="24">
        <v>0</v>
      </c>
      <c r="C1799" s="26">
        <v>2E-3</v>
      </c>
      <c r="D1799" s="24"/>
      <c r="E1799" s="26"/>
      <c r="F1799" s="26">
        <v>0</v>
      </c>
      <c r="G1799" s="26">
        <v>0</v>
      </c>
      <c r="H1799" s="109" t="s">
        <v>841</v>
      </c>
    </row>
    <row r="1800" spans="1:8" ht="16.5" thickBot="1">
      <c r="A1800" s="12" t="s">
        <v>16</v>
      </c>
      <c r="B1800" s="24">
        <v>0</v>
      </c>
      <c r="C1800" s="26">
        <v>1E-3</v>
      </c>
      <c r="D1800" s="24">
        <v>0</v>
      </c>
      <c r="E1800" s="26">
        <v>1E-3</v>
      </c>
      <c r="F1800" s="26">
        <v>0</v>
      </c>
      <c r="G1800" s="26">
        <v>0</v>
      </c>
      <c r="H1800" s="109" t="s">
        <v>844</v>
      </c>
    </row>
    <row r="1801" spans="1:8" ht="16.5" thickBot="1">
      <c r="A1801" s="12" t="s">
        <v>17</v>
      </c>
      <c r="B1801" s="24">
        <v>0</v>
      </c>
      <c r="C1801" s="26">
        <v>0</v>
      </c>
      <c r="D1801" s="24"/>
      <c r="E1801" s="26"/>
      <c r="F1801" s="26">
        <v>0</v>
      </c>
      <c r="G1801" s="26">
        <v>0</v>
      </c>
      <c r="H1801" s="109" t="s">
        <v>845</v>
      </c>
    </row>
    <row r="1802" spans="1:8" ht="16.5" thickBot="1">
      <c r="A1802" s="12" t="s">
        <v>18</v>
      </c>
      <c r="B1802" s="24">
        <v>0</v>
      </c>
      <c r="C1802" s="26">
        <v>0</v>
      </c>
      <c r="D1802" s="24"/>
      <c r="E1802" s="26"/>
      <c r="F1802" s="26">
        <v>0</v>
      </c>
      <c r="G1802" s="26">
        <v>0</v>
      </c>
      <c r="H1802" s="109" t="s">
        <v>820</v>
      </c>
    </row>
    <row r="1803" spans="1:8" ht="16.5" thickBot="1">
      <c r="A1803" s="12" t="s">
        <v>19</v>
      </c>
      <c r="B1803" s="24">
        <v>0</v>
      </c>
      <c r="C1803" s="26">
        <v>0</v>
      </c>
      <c r="D1803" s="24"/>
      <c r="E1803" s="26"/>
      <c r="F1803" s="26">
        <v>0</v>
      </c>
      <c r="G1803" s="26">
        <v>0</v>
      </c>
      <c r="H1803" s="109" t="s">
        <v>20</v>
      </c>
    </row>
    <row r="1804" spans="1:8" ht="16.5" thickBot="1">
      <c r="A1804" s="12" t="s">
        <v>21</v>
      </c>
      <c r="B1804" s="24">
        <v>0.67200000000000004</v>
      </c>
      <c r="C1804" s="26">
        <v>0.32600000000000001</v>
      </c>
      <c r="D1804" s="24">
        <v>0.115</v>
      </c>
      <c r="E1804" s="26">
        <v>6.8000000000000005E-2</v>
      </c>
      <c r="F1804" s="26">
        <v>0</v>
      </c>
      <c r="G1804" s="26">
        <v>0</v>
      </c>
      <c r="H1804" s="109" t="s">
        <v>846</v>
      </c>
    </row>
    <row r="1805" spans="1:8" ht="16.5" thickBot="1">
      <c r="A1805" s="12" t="s">
        <v>22</v>
      </c>
      <c r="B1805" s="24">
        <v>0.124</v>
      </c>
      <c r="C1805" s="26">
        <v>4.3999999999999997E-2</v>
      </c>
      <c r="D1805" s="24"/>
      <c r="E1805" s="26"/>
      <c r="F1805" s="26">
        <v>0</v>
      </c>
      <c r="G1805" s="26">
        <v>0</v>
      </c>
      <c r="H1805" s="109" t="s">
        <v>847</v>
      </c>
    </row>
    <row r="1806" spans="1:8" ht="16.5" thickBot="1">
      <c r="A1806" s="12" t="s">
        <v>23</v>
      </c>
      <c r="B1806" s="24">
        <v>0</v>
      </c>
      <c r="C1806" s="26">
        <v>0</v>
      </c>
      <c r="D1806" s="24"/>
      <c r="E1806" s="26"/>
      <c r="F1806" s="26">
        <v>0</v>
      </c>
      <c r="G1806" s="26">
        <v>0</v>
      </c>
      <c r="H1806" s="109" t="s">
        <v>856</v>
      </c>
    </row>
    <row r="1807" spans="1:8" ht="16.5" thickBot="1">
      <c r="A1807" s="12" t="s">
        <v>24</v>
      </c>
      <c r="B1807" s="24">
        <v>5.2999999999999999E-2</v>
      </c>
      <c r="C1807" s="26">
        <v>0.49399999999999999</v>
      </c>
      <c r="D1807" s="24">
        <v>0.108</v>
      </c>
      <c r="E1807" s="26">
        <v>0.47799999999999998</v>
      </c>
      <c r="F1807" s="26">
        <v>0.29199999999999998</v>
      </c>
      <c r="G1807" s="26">
        <v>1.33</v>
      </c>
      <c r="H1807" s="109" t="s">
        <v>818</v>
      </c>
    </row>
    <row r="1808" spans="1:8" ht="16.5" thickBot="1">
      <c r="A1808" s="12" t="s">
        <v>25</v>
      </c>
      <c r="B1808" s="24">
        <v>0</v>
      </c>
      <c r="C1808" s="26">
        <v>0</v>
      </c>
      <c r="D1808" s="24"/>
      <c r="E1808" s="26"/>
      <c r="F1808" s="26">
        <v>0</v>
      </c>
      <c r="G1808" s="26">
        <v>0</v>
      </c>
      <c r="H1808" s="109" t="s">
        <v>26</v>
      </c>
    </row>
    <row r="1809" spans="1:8" ht="16.5" thickBot="1">
      <c r="A1809" s="12" t="s">
        <v>27</v>
      </c>
      <c r="B1809" s="24">
        <v>18.59</v>
      </c>
      <c r="C1809" s="26">
        <v>23.346</v>
      </c>
      <c r="D1809" s="24">
        <v>3.76</v>
      </c>
      <c r="E1809" s="26">
        <v>4.7380000000000004</v>
      </c>
      <c r="F1809" s="26">
        <v>11.96</v>
      </c>
      <c r="G1809" s="26">
        <v>16.073</v>
      </c>
      <c r="H1809" s="109" t="s">
        <v>851</v>
      </c>
    </row>
    <row r="1810" spans="1:8" ht="16.5" thickBot="1">
      <c r="A1810" s="12" t="s">
        <v>28</v>
      </c>
      <c r="B1810" s="24">
        <v>1.0628838697766015E-2</v>
      </c>
      <c r="C1810" s="26">
        <v>1.6E-2</v>
      </c>
      <c r="D1810" s="24"/>
      <c r="E1810" s="26"/>
      <c r="F1810" s="26">
        <v>0</v>
      </c>
      <c r="G1810" s="26">
        <v>2.5999999999999999E-2</v>
      </c>
      <c r="H1810" s="109" t="s">
        <v>853</v>
      </c>
    </row>
    <row r="1811" spans="1:8" ht="16.5" thickBot="1">
      <c r="A1811" s="12" t="s">
        <v>29</v>
      </c>
      <c r="B1811" s="24">
        <v>0</v>
      </c>
      <c r="C1811" s="26">
        <v>0</v>
      </c>
      <c r="D1811" s="24"/>
      <c r="E1811" s="26"/>
      <c r="F1811" s="26">
        <v>0</v>
      </c>
      <c r="G1811" s="26">
        <v>0</v>
      </c>
      <c r="H1811" s="109" t="s">
        <v>821</v>
      </c>
    </row>
    <row r="1812" spans="1:8" ht="16.5" thickBot="1">
      <c r="A1812" s="12" t="s">
        <v>30</v>
      </c>
      <c r="B1812" s="24">
        <v>0.254</v>
      </c>
      <c r="C1812" s="26">
        <v>0.11700000000000001</v>
      </c>
      <c r="D1812" s="24"/>
      <c r="E1812" s="26"/>
      <c r="F1812" s="26">
        <v>0</v>
      </c>
      <c r="G1812" s="26">
        <v>0</v>
      </c>
      <c r="H1812" s="109" t="s">
        <v>848</v>
      </c>
    </row>
    <row r="1813" spans="1:8" ht="16.5" thickBot="1">
      <c r="A1813" s="12" t="s">
        <v>31</v>
      </c>
      <c r="B1813" s="24">
        <v>0.61899999999999999</v>
      </c>
      <c r="C1813" s="26">
        <v>4.4999999999999998E-2</v>
      </c>
      <c r="D1813" s="24">
        <v>0</v>
      </c>
      <c r="E1813" s="26">
        <v>1E-3</v>
      </c>
      <c r="F1813" s="26">
        <v>2E-3</v>
      </c>
      <c r="G1813" s="26">
        <v>7.0000000000000001E-3</v>
      </c>
      <c r="H1813" s="109" t="s">
        <v>849</v>
      </c>
    </row>
    <row r="1814" spans="1:8" ht="16.5" thickBot="1">
      <c r="A1814" s="12" t="s">
        <v>32</v>
      </c>
      <c r="B1814" s="24">
        <v>0</v>
      </c>
      <c r="C1814" s="26">
        <v>0</v>
      </c>
      <c r="D1814" s="24"/>
      <c r="E1814" s="26"/>
      <c r="F1814" s="26">
        <v>0</v>
      </c>
      <c r="G1814" s="26">
        <v>0</v>
      </c>
      <c r="H1814" s="109" t="s">
        <v>854</v>
      </c>
    </row>
    <row r="1815" spans="1:8" ht="16.5" thickBot="1">
      <c r="A1815" s="12" t="s">
        <v>33</v>
      </c>
      <c r="B1815" s="24">
        <v>0.49590000000000001</v>
      </c>
      <c r="C1815" s="26">
        <v>0.34500000000000003</v>
      </c>
      <c r="D1815" s="24">
        <v>2.6236228867340203E-2</v>
      </c>
      <c r="E1815" s="26">
        <v>4.2000000000000003E-2</v>
      </c>
      <c r="F1815" s="26">
        <v>0</v>
      </c>
      <c r="G1815" s="26">
        <v>8.9999999999999993E-3</v>
      </c>
      <c r="H1815" s="109" t="s">
        <v>852</v>
      </c>
    </row>
    <row r="1816" spans="1:8" ht="16.5" thickBot="1">
      <c r="A1816" s="12" t="s">
        <v>34</v>
      </c>
      <c r="B1816" s="24">
        <v>35.408999999999999</v>
      </c>
      <c r="C1816" s="26">
        <v>82.984999999999999</v>
      </c>
      <c r="D1816" s="24">
        <v>34.505000000000003</v>
      </c>
      <c r="E1816" s="26">
        <v>74.076999999999998</v>
      </c>
      <c r="F1816" s="26">
        <v>30.762</v>
      </c>
      <c r="G1816" s="26">
        <v>66.984999999999999</v>
      </c>
      <c r="H1816" s="109" t="s">
        <v>850</v>
      </c>
    </row>
    <row r="1817" spans="1:8" ht="16.5" thickBot="1">
      <c r="A1817" s="12" t="s">
        <v>35</v>
      </c>
      <c r="B1817" s="24">
        <v>20.302</v>
      </c>
      <c r="C1817" s="26">
        <v>25.399000000000001</v>
      </c>
      <c r="D1817" s="24">
        <v>34.640999999999998</v>
      </c>
      <c r="E1817" s="26">
        <v>34.658000000000001</v>
      </c>
      <c r="F1817" s="26">
        <v>40.430999999999997</v>
      </c>
      <c r="G1817" s="26">
        <v>45.503</v>
      </c>
      <c r="H1817" s="109" t="s">
        <v>36</v>
      </c>
    </row>
    <row r="1818" spans="1:8" ht="16.5" thickBot="1">
      <c r="A1818" s="54" t="s">
        <v>37</v>
      </c>
      <c r="B1818" s="27">
        <v>8.0000000000000002E-3</v>
      </c>
      <c r="C1818" s="28">
        <v>7.2999999999999995E-2</v>
      </c>
      <c r="D1818" s="27">
        <v>5.5E-2</v>
      </c>
      <c r="E1818" s="28">
        <v>0.58199999999999996</v>
      </c>
      <c r="F1818" s="26">
        <v>0.16400000000000001</v>
      </c>
      <c r="G1818" s="26">
        <v>1.3839999999999999</v>
      </c>
      <c r="H1818" s="108" t="s">
        <v>38</v>
      </c>
    </row>
    <row r="1819" spans="1:8" ht="16.5" thickBot="1">
      <c r="A1819" s="75" t="s">
        <v>552</v>
      </c>
      <c r="B1819" s="77">
        <f>SUM(B1797:B1818)</f>
        <v>77.302528838697768</v>
      </c>
      <c r="C1819" s="77">
        <f>SUM(C1797:C1818)</f>
        <v>138.05699999999999</v>
      </c>
      <c r="D1819" s="77">
        <f>SUM(D1797:D1818)</f>
        <v>73.85123622886735</v>
      </c>
      <c r="E1819" s="77">
        <f>SUM(E1797:E1818)</f>
        <v>118.18199999999999</v>
      </c>
      <c r="F1819" s="77">
        <f t="shared" ref="F1819:G1819" si="150">SUM(F1797:F1818)</f>
        <v>84.72</v>
      </c>
      <c r="G1819" s="77">
        <f t="shared" si="150"/>
        <v>137.06499999999997</v>
      </c>
      <c r="H1819" s="105" t="s">
        <v>855</v>
      </c>
    </row>
    <row r="1820" spans="1:8" ht="16.5" thickBot="1">
      <c r="A1820" s="75" t="s">
        <v>545</v>
      </c>
      <c r="B1820" s="77">
        <v>816.779</v>
      </c>
      <c r="C1820" s="77">
        <v>1769.7159999999999</v>
      </c>
      <c r="D1820" s="77">
        <v>901.22</v>
      </c>
      <c r="E1820" s="77">
        <v>1762.7619999999999</v>
      </c>
      <c r="F1820" s="126">
        <v>1003.62</v>
      </c>
      <c r="G1820" s="126">
        <v>2026.307</v>
      </c>
      <c r="H1820" s="112" t="s">
        <v>553</v>
      </c>
    </row>
    <row r="1824" spans="1:8">
      <c r="A1824" s="119" t="s">
        <v>158</v>
      </c>
      <c r="C1824" s="102"/>
      <c r="D1824" s="102"/>
      <c r="E1824" s="102"/>
      <c r="F1824" s="102"/>
      <c r="G1824" s="102"/>
      <c r="H1824" s="120" t="s">
        <v>159</v>
      </c>
    </row>
    <row r="1825" spans="1:8" ht="15" customHeight="1">
      <c r="A1825" s="67" t="s">
        <v>690</v>
      </c>
      <c r="C1825" s="102"/>
      <c r="D1825" s="50"/>
      <c r="E1825" s="50"/>
      <c r="F1825" s="50"/>
      <c r="G1825" s="50"/>
      <c r="H1825" s="114" t="s">
        <v>533</v>
      </c>
    </row>
    <row r="1826" spans="1:8" ht="16.5" customHeight="1" thickBot="1">
      <c r="A1826" s="68" t="s">
        <v>43</v>
      </c>
      <c r="E1826" s="38"/>
      <c r="G1826" s="38" t="s">
        <v>477</v>
      </c>
      <c r="H1826" s="38" t="s">
        <v>476</v>
      </c>
    </row>
    <row r="1827" spans="1:8" ht="16.5" thickBot="1">
      <c r="A1827" s="55" t="s">
        <v>7</v>
      </c>
      <c r="B1827" s="238">
        <v>2016</v>
      </c>
      <c r="C1827" s="239"/>
      <c r="D1827" s="238">
        <v>2017</v>
      </c>
      <c r="E1827" s="239"/>
      <c r="F1827" s="240">
        <v>2018</v>
      </c>
      <c r="G1827" s="241"/>
      <c r="H1827" s="176" t="s">
        <v>3</v>
      </c>
    </row>
    <row r="1828" spans="1:8">
      <c r="A1828" s="57"/>
      <c r="B1828" s="54" t="s">
        <v>46</v>
      </c>
      <c r="C1828" s="100" t="s">
        <v>47</v>
      </c>
      <c r="D1828" s="103" t="s">
        <v>46</v>
      </c>
      <c r="E1828" s="22" t="s">
        <v>47</v>
      </c>
      <c r="F1828" s="177" t="s">
        <v>46</v>
      </c>
      <c r="G1828" s="178" t="s">
        <v>47</v>
      </c>
      <c r="H1828" s="179"/>
    </row>
    <row r="1829" spans="1:8" ht="16.5" thickBot="1">
      <c r="A1829" s="59"/>
      <c r="B1829" s="23" t="s">
        <v>48</v>
      </c>
      <c r="C1829" s="23" t="s">
        <v>49</v>
      </c>
      <c r="D1829" s="107" t="s">
        <v>48</v>
      </c>
      <c r="E1829" s="2" t="s">
        <v>49</v>
      </c>
      <c r="F1829" s="180" t="s">
        <v>48</v>
      </c>
      <c r="G1829" s="181" t="s">
        <v>49</v>
      </c>
      <c r="H1829" s="182"/>
    </row>
    <row r="1830" spans="1:8" ht="17.25" thickTop="1" thickBot="1">
      <c r="A1830" s="12" t="s">
        <v>13</v>
      </c>
      <c r="B1830" s="24">
        <f t="shared" ref="B1830:G1851" si="151">B1867+B1902+B1933+B1964+B1996+B2034+B2068+B2100+B2135+B2167+B2198+B2229+B2261+B2293+B2326+B2358+B2392+B2426+B2458</f>
        <v>615.47359200000005</v>
      </c>
      <c r="C1830" s="24">
        <f t="shared" si="151"/>
        <v>376.66291222000012</v>
      </c>
      <c r="D1830" s="24">
        <f t="shared" si="151"/>
        <v>519.41985</v>
      </c>
      <c r="E1830" s="24">
        <f t="shared" si="151"/>
        <v>404.12600000000009</v>
      </c>
      <c r="F1830" s="184">
        <f t="shared" si="151"/>
        <v>392.99999999999994</v>
      </c>
      <c r="G1830" s="184">
        <f t="shared" si="151"/>
        <v>281.62700000000001</v>
      </c>
      <c r="H1830" s="219" t="s">
        <v>819</v>
      </c>
    </row>
    <row r="1831" spans="1:8" ht="16.5" thickBot="1">
      <c r="A1831" s="12" t="s">
        <v>14</v>
      </c>
      <c r="B1831" s="24">
        <f t="shared" si="151"/>
        <v>88.36699999999999</v>
      </c>
      <c r="C1831" s="24">
        <f t="shared" si="151"/>
        <v>130.58800000000002</v>
      </c>
      <c r="D1831" s="24">
        <f t="shared" si="151"/>
        <v>65.98399999999998</v>
      </c>
      <c r="E1831" s="24">
        <f t="shared" si="151"/>
        <v>111.905</v>
      </c>
      <c r="F1831" s="184">
        <f t="shared" ref="F1831:G1831" si="152">F1868+F1903+F1934+F1965+F1997+F2035+F2069+F2101+F2136+F2168+F2199+F2230+F2262+F2294+F2327+F2359+F2393+F2427+F2459</f>
        <v>238.75299999999996</v>
      </c>
      <c r="G1831" s="184">
        <f t="shared" si="152"/>
        <v>221.86300000000003</v>
      </c>
      <c r="H1831" s="180" t="s">
        <v>840</v>
      </c>
    </row>
    <row r="1832" spans="1:8" ht="16.5" thickBot="1">
      <c r="A1832" s="12" t="s">
        <v>15</v>
      </c>
      <c r="B1832" s="24">
        <f t="shared" si="151"/>
        <v>2.7569999999999992</v>
      </c>
      <c r="C1832" s="24">
        <f t="shared" si="151"/>
        <v>2.2429999999999999</v>
      </c>
      <c r="D1832" s="24">
        <f t="shared" si="151"/>
        <v>3.9359999999999999</v>
      </c>
      <c r="E1832" s="24">
        <f t="shared" si="151"/>
        <v>3.4319999999999999</v>
      </c>
      <c r="F1832" s="184">
        <f>F1869+F1904+F1935+F1966+F1998+F2036+F2070+F2102+F2137+F2169+F2200+F2231+F2263+F2295+F2328+F2360+F2394+F2428+F2460</f>
        <v>70.451000000000008</v>
      </c>
      <c r="G1832" s="184">
        <f t="shared" ref="G1832" si="153">G1869+G1904+G1935+G1966+G1998+G2036+G2070+G2102+G2137+G2169+G2200+G2231+G2263+G2295+G2328+G2360+G2394+G2428+G2460</f>
        <v>20.023</v>
      </c>
      <c r="H1832" s="180" t="s">
        <v>841</v>
      </c>
    </row>
    <row r="1833" spans="1:8" ht="16.5" thickBot="1">
      <c r="A1833" s="12" t="s">
        <v>16</v>
      </c>
      <c r="B1833" s="24">
        <f t="shared" si="151"/>
        <v>115.33956699999997</v>
      </c>
      <c r="C1833" s="24">
        <f t="shared" si="151"/>
        <v>104.08567778000001</v>
      </c>
      <c r="D1833" s="24">
        <f t="shared" si="151"/>
        <v>46.460000000000008</v>
      </c>
      <c r="E1833" s="24">
        <f t="shared" si="151"/>
        <v>55.607999999999997</v>
      </c>
      <c r="F1833" s="184">
        <f t="shared" ref="F1833:G1833" si="154">F1870+F1905+F1936+F1967+F1999+F2037+F2071+F2103+F2138+F2170+F2201+F2232+F2264+F2296+F2329+F2361+F2395+F2429+F2461</f>
        <v>50.12700000000001</v>
      </c>
      <c r="G1833" s="184">
        <f t="shared" si="154"/>
        <v>89.295000000000016</v>
      </c>
      <c r="H1833" s="180" t="s">
        <v>844</v>
      </c>
    </row>
    <row r="1834" spans="1:8" ht="16.5" thickBot="1">
      <c r="A1834" s="12" t="s">
        <v>17</v>
      </c>
      <c r="B1834" s="24">
        <f t="shared" si="151"/>
        <v>3.351675999999999</v>
      </c>
      <c r="C1834" s="24">
        <f t="shared" si="151"/>
        <v>1.68430378535</v>
      </c>
      <c r="D1834" s="24">
        <f t="shared" si="151"/>
        <v>3.8491579999999992</v>
      </c>
      <c r="E1834" s="24">
        <f t="shared" si="151"/>
        <v>1.6786982969399999</v>
      </c>
      <c r="F1834" s="184">
        <f t="shared" ref="F1834:G1834" si="155">F1871+F1906+F1937+F1968+F2000+F2038+F2072+F2104+F2139+F2171+F2202+F2233+F2265+F2297+F2330+F2362+F2396+F2430+F2462</f>
        <v>4.7449999999999992</v>
      </c>
      <c r="G1834" s="184">
        <f t="shared" si="155"/>
        <v>5.0419999999999989</v>
      </c>
      <c r="H1834" s="180" t="s">
        <v>845</v>
      </c>
    </row>
    <row r="1835" spans="1:8" ht="16.5" thickBot="1">
      <c r="A1835" s="12" t="s">
        <v>18</v>
      </c>
      <c r="B1835" s="24">
        <f t="shared" si="151"/>
        <v>0</v>
      </c>
      <c r="C1835" s="24">
        <f t="shared" si="151"/>
        <v>1.4E-2</v>
      </c>
      <c r="D1835" s="24">
        <f t="shared" si="151"/>
        <v>1E-3</v>
      </c>
      <c r="E1835" s="24">
        <f t="shared" si="151"/>
        <v>5.0000000000000001E-3</v>
      </c>
      <c r="F1835" s="184">
        <f>F1872+F1907+F1938+F1969+F2001+F2039+F2073+F2105+F2140+F2172+F2203+F2234+F2266+F2298+F2331+F2363+F2397+F2431+F2463</f>
        <v>2.0950000000000002</v>
      </c>
      <c r="G1835" s="184">
        <f t="shared" ref="G1835" si="156">G1872+G1907+G1938+G1969+G2001+G2039+G2073+G2105+G2140+G2172+G2203+G2234+G2266+G2298+G2331+G2363+G2397+G2431+G2463</f>
        <v>1.5089999999999999</v>
      </c>
      <c r="H1835" s="180" t="s">
        <v>820</v>
      </c>
    </row>
    <row r="1836" spans="1:8" ht="16.5" thickBot="1">
      <c r="A1836" s="12" t="s">
        <v>19</v>
      </c>
      <c r="B1836" s="24">
        <f t="shared" si="151"/>
        <v>2.4E-2</v>
      </c>
      <c r="C1836" s="24">
        <f t="shared" si="151"/>
        <v>2.7E-2</v>
      </c>
      <c r="D1836" s="24">
        <f t="shared" si="151"/>
        <v>2.2000000000000002</v>
      </c>
      <c r="E1836" s="24">
        <f t="shared" si="151"/>
        <v>1.5819999999999999</v>
      </c>
      <c r="F1836" s="184">
        <f t="shared" ref="F1836:G1836" si="157">F1873+F1908+F1939+F1970+F2002+F2040+F2074+F2106+F2141+F2173+F2204+F2235+F2267+F2299+F2332+F2364+F2398+F2432+F2464</f>
        <v>17.526000000000003</v>
      </c>
      <c r="G1836" s="184">
        <f t="shared" si="157"/>
        <v>0.374</v>
      </c>
      <c r="H1836" s="180" t="s">
        <v>20</v>
      </c>
    </row>
    <row r="1837" spans="1:8" ht="16.5" thickBot="1">
      <c r="A1837" s="12" t="s">
        <v>21</v>
      </c>
      <c r="B1837" s="24">
        <f t="shared" si="151"/>
        <v>183.54999999999998</v>
      </c>
      <c r="C1837" s="24">
        <f t="shared" si="151"/>
        <v>66.673999999999992</v>
      </c>
      <c r="D1837" s="24">
        <f t="shared" si="151"/>
        <v>150.40273728846373</v>
      </c>
      <c r="E1837" s="24">
        <f t="shared" si="151"/>
        <v>54.109000000000002</v>
      </c>
      <c r="F1837" s="184">
        <f t="shared" ref="F1837:G1837" si="158">F1874+F1909+F1940+F1971+F2003+F2041+F2075+F2107+F2142+F2174+F2205+F2236+F2268+F2300+F2333+F2365+F2399+F2433+F2465</f>
        <v>107.42399999999999</v>
      </c>
      <c r="G1837" s="184">
        <f t="shared" si="158"/>
        <v>71.410000000000011</v>
      </c>
      <c r="H1837" s="180" t="s">
        <v>846</v>
      </c>
    </row>
    <row r="1838" spans="1:8" ht="16.5" thickBot="1">
      <c r="A1838" s="12" t="s">
        <v>22</v>
      </c>
      <c r="B1838" s="24">
        <f t="shared" si="151"/>
        <v>72.873464400000003</v>
      </c>
      <c r="C1838" s="24">
        <f t="shared" si="151"/>
        <v>30.640276397999997</v>
      </c>
      <c r="D1838" s="24">
        <f t="shared" si="151"/>
        <v>47.805</v>
      </c>
      <c r="E1838" s="24">
        <f t="shared" si="151"/>
        <v>8.8629999999999995</v>
      </c>
      <c r="F1838" s="184">
        <f t="shared" ref="F1838:G1838" si="159">F1875+F1910+F1941+F1972+F2004+F2042+F2076+F2108+F2143+F2175+F2206+F2237+F2269+F2301+F2334+F2366+F2400+F2434+F2466</f>
        <v>12.77</v>
      </c>
      <c r="G1838" s="184">
        <f t="shared" si="159"/>
        <v>7.9660000000000002</v>
      </c>
      <c r="H1838" s="180" t="s">
        <v>847</v>
      </c>
    </row>
    <row r="1839" spans="1:8" ht="16.5" thickBot="1">
      <c r="A1839" s="12" t="s">
        <v>23</v>
      </c>
      <c r="B1839" s="24">
        <f t="shared" si="151"/>
        <v>52.309000000000005</v>
      </c>
      <c r="C1839" s="24">
        <f t="shared" si="151"/>
        <v>50.588000000000001</v>
      </c>
      <c r="D1839" s="24">
        <f t="shared" si="151"/>
        <v>47.603000000000002</v>
      </c>
      <c r="E1839" s="24">
        <f t="shared" si="151"/>
        <v>40.852999999999994</v>
      </c>
      <c r="F1839" s="184">
        <f t="shared" ref="F1839:G1839" si="160">F1876+F1911+F1942+F1973+F2005+F2043+F2077+F2109+F2144+F2176+F2207+F2238+F2270+F2302+F2335+F2367+F2401+F2435+F2467</f>
        <v>30.704000000000008</v>
      </c>
      <c r="G1839" s="184">
        <f t="shared" si="160"/>
        <v>21.730000000000004</v>
      </c>
      <c r="H1839" s="180" t="s">
        <v>856</v>
      </c>
    </row>
    <row r="1840" spans="1:8" ht="16.5" thickBot="1">
      <c r="A1840" s="12" t="s">
        <v>24</v>
      </c>
      <c r="B1840" s="24">
        <f t="shared" si="151"/>
        <v>1.3850000000000002</v>
      </c>
      <c r="C1840" s="24">
        <f t="shared" si="151"/>
        <v>1.645</v>
      </c>
      <c r="D1840" s="24">
        <f t="shared" si="151"/>
        <v>5.0000000000000001E-3</v>
      </c>
      <c r="E1840" s="24">
        <f t="shared" si="151"/>
        <v>8.9999999999999993E-3</v>
      </c>
      <c r="F1840" s="184">
        <f t="shared" ref="F1840:G1840" si="161">F1877+F1912+F1943+F1974+F2006+F2044+F2078+F2110+F2145+F2177+F2208+F2239+F2271+F2303+F2336+F2368+F2402+F2436+F2468</f>
        <v>1.8219999999999998</v>
      </c>
      <c r="G1840" s="184">
        <f t="shared" si="161"/>
        <v>0.55400000000000005</v>
      </c>
      <c r="H1840" s="180" t="s">
        <v>818</v>
      </c>
    </row>
    <row r="1841" spans="1:8" ht="16.5" thickBot="1">
      <c r="A1841" s="12" t="s">
        <v>25</v>
      </c>
      <c r="B1841" s="24">
        <f t="shared" si="151"/>
        <v>2.4E-2</v>
      </c>
      <c r="C1841" s="24">
        <f t="shared" si="151"/>
        <v>1.2E-2</v>
      </c>
      <c r="D1841" s="24">
        <f t="shared" si="151"/>
        <v>2.4E-2</v>
      </c>
      <c r="E1841" s="24">
        <f t="shared" si="151"/>
        <v>1.6E-2</v>
      </c>
      <c r="F1841" s="184">
        <f t="shared" ref="F1841:G1841" si="162">F1878+F1913+F1944+F1975+F2007+F2045+F2079+F2111+F2146+F2178+F2209+F2240+F2272+F2304+F2337+F2369+F2403+F2437+F2469</f>
        <v>361.73</v>
      </c>
      <c r="G1841" s="184">
        <f t="shared" si="162"/>
        <v>146.083</v>
      </c>
      <c r="H1841" s="180" t="s">
        <v>26</v>
      </c>
    </row>
    <row r="1842" spans="1:8" ht="16.5" thickBot="1">
      <c r="A1842" s="12" t="s">
        <v>27</v>
      </c>
      <c r="B1842" s="24">
        <f t="shared" si="151"/>
        <v>118.43037900000002</v>
      </c>
      <c r="C1842" s="24">
        <f t="shared" si="151"/>
        <v>65.185065420000001</v>
      </c>
      <c r="D1842" s="24">
        <f t="shared" si="151"/>
        <v>80.963190000000012</v>
      </c>
      <c r="E1842" s="24">
        <f t="shared" si="151"/>
        <v>45.823286799999998</v>
      </c>
      <c r="F1842" s="184">
        <f t="shared" ref="F1842:G1842" si="163">F1879+F1914+F1945+F1976+F2008+F2046+F2080+F2112+F2147+F2179+F2210+F2241+F2273+F2305+F2338+F2370+F2404+F2438+F2470</f>
        <v>27.189</v>
      </c>
      <c r="G1842" s="184">
        <f t="shared" si="163"/>
        <v>5.3139999999999992</v>
      </c>
      <c r="H1842" s="180" t="s">
        <v>851</v>
      </c>
    </row>
    <row r="1843" spans="1:8" ht="16.5" thickBot="1">
      <c r="A1843" s="12" t="s">
        <v>28</v>
      </c>
      <c r="B1843" s="24">
        <f t="shared" si="151"/>
        <v>66.395721266736601</v>
      </c>
      <c r="C1843" s="24">
        <f t="shared" si="151"/>
        <v>62.088000000000001</v>
      </c>
      <c r="D1843" s="24">
        <f t="shared" si="151"/>
        <v>2.7970000000000002</v>
      </c>
      <c r="E1843" s="24">
        <f t="shared" si="151"/>
        <v>2.754</v>
      </c>
      <c r="F1843" s="184">
        <f t="shared" ref="F1843:G1843" si="164">F1880+F1915+F1946+F1977+F2009+F2047+F2081+F2113+F2148+F2180+F2211+F2242+F2274+F2306+F2339+F2371+F2405+F2439+F2471</f>
        <v>5.0392798407839381</v>
      </c>
      <c r="G1843" s="184">
        <f t="shared" si="164"/>
        <v>22.855999999999998</v>
      </c>
      <c r="H1843" s="180" t="s">
        <v>853</v>
      </c>
    </row>
    <row r="1844" spans="1:8" ht="16.5" thickBot="1">
      <c r="A1844" s="12" t="s">
        <v>29</v>
      </c>
      <c r="B1844" s="24">
        <f t="shared" si="151"/>
        <v>0</v>
      </c>
      <c r="C1844" s="24">
        <f t="shared" si="151"/>
        <v>0</v>
      </c>
      <c r="D1844" s="24">
        <f t="shared" si="151"/>
        <v>0</v>
      </c>
      <c r="E1844" s="24">
        <f t="shared" si="151"/>
        <v>0</v>
      </c>
      <c r="F1844" s="184">
        <f t="shared" ref="F1844:G1844" si="165">F1881+F1916+F1947+F1978+F2010+F2048+F2082+F2114+F2149+F2181+F2212+F2243+F2275+F2307+F2340+F2372+F2406+F2440+F2472</f>
        <v>50.026999999999994</v>
      </c>
      <c r="G1844" s="184">
        <f t="shared" si="165"/>
        <v>25.624000000000002</v>
      </c>
      <c r="H1844" s="180" t="s">
        <v>821</v>
      </c>
    </row>
    <row r="1845" spans="1:8" ht="16.5" thickBot="1">
      <c r="A1845" s="12" t="s">
        <v>30</v>
      </c>
      <c r="B1845" s="24">
        <f t="shared" si="151"/>
        <v>30.235000000000007</v>
      </c>
      <c r="C1845" s="24">
        <f t="shared" si="151"/>
        <v>6.6729999999999992</v>
      </c>
      <c r="D1845" s="24">
        <f t="shared" si="151"/>
        <v>24.108999999999995</v>
      </c>
      <c r="E1845" s="24">
        <f t="shared" si="151"/>
        <v>10.162000000000001</v>
      </c>
      <c r="F1845" s="184">
        <f t="shared" ref="F1845:G1845" si="166">F1882+F1917+F1948+F1979+F2011+F2049+F2083+F2115+F2150+F2182+F2213+F2244+F2276+F2308+F2341+F2373+F2407+F2441+F2473</f>
        <v>55.565999999999995</v>
      </c>
      <c r="G1845" s="184">
        <f t="shared" si="166"/>
        <v>51.160000000000011</v>
      </c>
      <c r="H1845" s="180" t="s">
        <v>848</v>
      </c>
    </row>
    <row r="1846" spans="1:8" ht="16.5" thickBot="1">
      <c r="A1846" s="12" t="s">
        <v>31</v>
      </c>
      <c r="B1846" s="24">
        <f t="shared" si="151"/>
        <v>20.055999999999994</v>
      </c>
      <c r="C1846" s="24">
        <f t="shared" si="151"/>
        <v>16.520499999999998</v>
      </c>
      <c r="D1846" s="24">
        <f t="shared" si="151"/>
        <v>23.238999999999997</v>
      </c>
      <c r="E1846" s="24">
        <f t="shared" si="151"/>
        <v>23.34</v>
      </c>
      <c r="F1846" s="184">
        <f t="shared" ref="F1846:G1846" si="167">F1883+F1918+F1949+F1980+F2012+F2050+F2084+F2116+F2151+F2183+F2214+F2245+F2277+F2309+F2342+F2374+F2408+F2442+F2474</f>
        <v>12.943000000000001</v>
      </c>
      <c r="G1846" s="184">
        <f t="shared" si="167"/>
        <v>10.811999999999999</v>
      </c>
      <c r="H1846" s="180" t="s">
        <v>849</v>
      </c>
    </row>
    <row r="1847" spans="1:8" ht="16.5" thickBot="1">
      <c r="A1847" s="12" t="s">
        <v>32</v>
      </c>
      <c r="B1847" s="24">
        <f t="shared" si="151"/>
        <v>3.8520000000000003</v>
      </c>
      <c r="C1847" s="24">
        <f t="shared" si="151"/>
        <v>1.4749999999999999</v>
      </c>
      <c r="D1847" s="24">
        <f t="shared" si="151"/>
        <v>2.6219999999999994</v>
      </c>
      <c r="E1847" s="24">
        <f t="shared" si="151"/>
        <v>0.40900000000000009</v>
      </c>
      <c r="F1847" s="184">
        <f>F1884+F1919+F1950+F1981+F2013+F2051+F2085+F2117+F2152+F2184+F2215+F2246+F2278+F2310+F2343+F2375+F2409+F2443+F2475</f>
        <v>9.3689999999999998</v>
      </c>
      <c r="G1847" s="184">
        <f t="shared" ref="G1847" si="168">G1884+G1919+G1950+G1981+G2013+G2051+G2085+G2117+G2152+G2184+G2215+G2246+G2278+G2310+G2343+G2375+G2409+G2443+G2475</f>
        <v>0.503</v>
      </c>
      <c r="H1847" s="180" t="s">
        <v>854</v>
      </c>
    </row>
    <row r="1848" spans="1:8" ht="16.5" thickBot="1">
      <c r="A1848" s="12" t="s">
        <v>33</v>
      </c>
      <c r="B1848" s="24">
        <f t="shared" si="151"/>
        <v>939.67072823285321</v>
      </c>
      <c r="C1848" s="24">
        <f t="shared" si="151"/>
        <v>707.4401853340031</v>
      </c>
      <c r="D1848" s="24">
        <f t="shared" si="151"/>
        <v>1077.684</v>
      </c>
      <c r="E1848" s="24">
        <f>E1885+E1920+E1951+E1982+E2014+E2052+E2086+E2118+E2153+E2185+E2216+E2247+E2279+E2311+E2344+E2376+E2410+E2444+E2476</f>
        <v>681.95060776043886</v>
      </c>
      <c r="F1848" s="184">
        <f t="shared" ref="F1848:G1848" si="169">F1885+F1920+F1951+F1982+F2014+F2052+F2086+F2118+F2153+F2185+F2216+F2247+F2279+F2311+F2344+F2376+F2410+F2444+F2476</f>
        <v>915.50493791436452</v>
      </c>
      <c r="G1848" s="184">
        <f t="shared" si="169"/>
        <v>541.87399999999991</v>
      </c>
      <c r="H1848" s="180" t="s">
        <v>852</v>
      </c>
    </row>
    <row r="1849" spans="1:8" ht="16.5" thickBot="1">
      <c r="A1849" s="12" t="s">
        <v>34</v>
      </c>
      <c r="B1849" s="24">
        <f t="shared" si="151"/>
        <v>1043.6430000000003</v>
      </c>
      <c r="C1849" s="24">
        <f t="shared" si="151"/>
        <v>946.82799999999997</v>
      </c>
      <c r="D1849" s="24">
        <f t="shared" si="151"/>
        <v>1103.3670000000002</v>
      </c>
      <c r="E1849" s="24">
        <f t="shared" si="151"/>
        <v>1230.8220000000003</v>
      </c>
      <c r="F1849" s="184">
        <f t="shared" ref="F1849:G1849" si="170">F1886+F1921+F1952+F1983+F2015+F2053+F2087+F2119+F2154+F2186+F2217+F2248+F2280+F2312+F2345+F2377+F2411+F2445+F2477</f>
        <v>1247.3500000000004</v>
      </c>
      <c r="G1849" s="184">
        <f t="shared" si="170"/>
        <v>1440.7379999999996</v>
      </c>
      <c r="H1849" s="180" t="s">
        <v>850</v>
      </c>
    </row>
    <row r="1850" spans="1:8" ht="16.5" thickBot="1">
      <c r="A1850" s="12" t="s">
        <v>35</v>
      </c>
      <c r="B1850" s="24">
        <f t="shared" si="151"/>
        <v>0.45400000000000001</v>
      </c>
      <c r="C1850" s="24">
        <f t="shared" si="151"/>
        <v>0.20100000000000001</v>
      </c>
      <c r="D1850" s="24">
        <f t="shared" si="151"/>
        <v>9.7000000000000003E-2</v>
      </c>
      <c r="E1850" s="24">
        <f t="shared" si="151"/>
        <v>0.04</v>
      </c>
      <c r="F1850" s="184">
        <f t="shared" ref="F1850:G1850" si="171">F1887+F1922+F1953+F1984+F2016+F2054+F2088+F2120+F2155+F2187+F2218+F2249+F2281+F2313+F2346+F2378+F2412+F2446+F2478</f>
        <v>0</v>
      </c>
      <c r="G1850" s="184">
        <f t="shared" si="171"/>
        <v>0</v>
      </c>
      <c r="H1850" s="180" t="s">
        <v>36</v>
      </c>
    </row>
    <row r="1851" spans="1:8" ht="16.5" thickBot="1">
      <c r="A1851" s="54" t="s">
        <v>37</v>
      </c>
      <c r="B1851" s="24">
        <f t="shared" si="151"/>
        <v>36.153000000000006</v>
      </c>
      <c r="C1851" s="24">
        <f t="shared" si="151"/>
        <v>9.1519999999999992</v>
      </c>
      <c r="D1851" s="24">
        <f t="shared" si="151"/>
        <v>116.94699999999999</v>
      </c>
      <c r="E1851" s="24">
        <f t="shared" si="151"/>
        <v>32.927</v>
      </c>
      <c r="F1851" s="184">
        <f t="shared" ref="F1851:G1851" si="172">F1888+F1923+F1954+F1985+F2017+F2055+F2089+F2121+F2156+F2188+F2219+F2250+F2282+F2314+F2347+F2379+F2413+F2447+F2479</f>
        <v>80.718000000000004</v>
      </c>
      <c r="G1851" s="184">
        <f t="shared" si="172"/>
        <v>31.524000000000004</v>
      </c>
      <c r="H1851" s="220" t="s">
        <v>38</v>
      </c>
    </row>
    <row r="1852" spans="1:8" ht="16.5" thickBot="1">
      <c r="A1852" s="75" t="s">
        <v>552</v>
      </c>
      <c r="B1852" s="77">
        <f>SUM(B1830:B1851)</f>
        <v>3394.3441278995897</v>
      </c>
      <c r="C1852" s="77">
        <f>SUM(C1830:C1851)</f>
        <v>2580.4269209373533</v>
      </c>
      <c r="D1852" s="77">
        <f>SUM(D1830:D1851)</f>
        <v>3319.5149352884641</v>
      </c>
      <c r="E1852" s="77">
        <f>SUM(E1830:E1851)</f>
        <v>2710.4145928573794</v>
      </c>
      <c r="F1852" s="217">
        <f t="shared" ref="F1852:G1852" si="173">SUM(F1830:F1851)</f>
        <v>3694.8532177551488</v>
      </c>
      <c r="G1852" s="217">
        <f t="shared" si="173"/>
        <v>2997.8809999999994</v>
      </c>
      <c r="H1852" s="216" t="s">
        <v>855</v>
      </c>
    </row>
    <row r="1853" spans="1:8" ht="16.5" thickBot="1">
      <c r="A1853" s="75" t="s">
        <v>545</v>
      </c>
      <c r="B1853" s="77">
        <f>B1890+B1925+B1956+B1987+B2019+B2057+B2091+B2123+B2158+B2190+B2221+B2252+B2284+B2316+B2349+B2381+B2415+B2449+B2481</f>
        <v>56075.32</v>
      </c>
      <c r="C1853" s="77">
        <f>C1890+C1925+C1956+C1987+C2019+C2057+C2091+C2123+C2158+C2190+C2221+C2252+C2284+C2316+C2349+C2381+C2415+C2449+C2481</f>
        <v>57827.570000000007</v>
      </c>
      <c r="D1853" s="77">
        <f>D1890+D1925+D1956+D1987+D2019+D2057+D2091+D2123+D2158+D2190+D2221+D2252+D2284+D2316+D2349+D2381+D2415+D2449+D2481</f>
        <v>58300.606000000007</v>
      </c>
      <c r="E1853" s="77">
        <f>E1890+E1925+E1956+E1987+E2019+E2057+E2091+E2123+E2158+E2190+E2221+E2252+E2284+E2316+E2349+E2381+E2415+E2449+E2481</f>
        <v>59462.985000000001</v>
      </c>
      <c r="F1853" s="218">
        <f t="shared" ref="F1853:G1853" si="174">F1890+F1925+F1956+F1987+F2019+F2057+F2091+F2123+F2158+F2190+F2221+F2252+F2284+F2316+F2349+F2381+F2415+F2449+F2481</f>
        <v>58548.991790721608</v>
      </c>
      <c r="G1853" s="218">
        <f t="shared" si="174"/>
        <v>61164.550999999992</v>
      </c>
      <c r="H1853" s="166" t="s">
        <v>553</v>
      </c>
    </row>
    <row r="1861" spans="1:8">
      <c r="A1861" s="122" t="s">
        <v>161</v>
      </c>
      <c r="B1861" s="65"/>
      <c r="C1861" s="65"/>
      <c r="D1861" s="65"/>
      <c r="E1861" s="65"/>
      <c r="F1861" s="65"/>
      <c r="G1861" s="65"/>
      <c r="H1861" s="34" t="s">
        <v>162</v>
      </c>
    </row>
    <row r="1862" spans="1:8">
      <c r="A1862" s="98" t="s">
        <v>691</v>
      </c>
      <c r="B1862" s="65"/>
      <c r="C1862" s="65"/>
      <c r="D1862" s="65"/>
      <c r="E1862" s="65"/>
      <c r="F1862" s="65"/>
      <c r="G1862" s="65"/>
      <c r="H1862" s="34" t="s">
        <v>194</v>
      </c>
    </row>
    <row r="1863" spans="1:8" ht="16.5" customHeight="1" thickBot="1">
      <c r="A1863" s="68" t="s">
        <v>43</v>
      </c>
      <c r="B1863" s="65"/>
      <c r="C1863" s="65"/>
      <c r="D1863" s="65"/>
      <c r="E1863" s="38"/>
      <c r="F1863" s="65"/>
      <c r="G1863" s="38" t="s">
        <v>477</v>
      </c>
      <c r="H1863" s="38" t="s">
        <v>476</v>
      </c>
    </row>
    <row r="1864" spans="1:8" ht="16.5" thickBot="1">
      <c r="A1864" s="55" t="s">
        <v>7</v>
      </c>
      <c r="B1864" s="238">
        <v>2016</v>
      </c>
      <c r="C1864" s="239"/>
      <c r="D1864" s="238">
        <v>2017</v>
      </c>
      <c r="E1864" s="239"/>
      <c r="F1864" s="238">
        <v>2018</v>
      </c>
      <c r="G1864" s="239"/>
      <c r="H1864" s="56" t="s">
        <v>3</v>
      </c>
    </row>
    <row r="1865" spans="1:8">
      <c r="A1865" s="57"/>
      <c r="B1865" s="54" t="s">
        <v>46</v>
      </c>
      <c r="C1865" s="103" t="s">
        <v>47</v>
      </c>
      <c r="D1865" s="103" t="s">
        <v>46</v>
      </c>
      <c r="E1865" s="22" t="s">
        <v>47</v>
      </c>
      <c r="F1865" s="103" t="s">
        <v>46</v>
      </c>
      <c r="G1865" s="22" t="s">
        <v>47</v>
      </c>
      <c r="H1865" s="58"/>
    </row>
    <row r="1866" spans="1:8" ht="16.5" thickBot="1">
      <c r="A1866" s="59"/>
      <c r="B1866" s="23" t="s">
        <v>48</v>
      </c>
      <c r="C1866" s="6" t="s">
        <v>49</v>
      </c>
      <c r="D1866" s="107" t="s">
        <v>48</v>
      </c>
      <c r="E1866" s="2" t="s">
        <v>49</v>
      </c>
      <c r="F1866" s="107" t="s">
        <v>48</v>
      </c>
      <c r="G1866" s="2" t="s">
        <v>49</v>
      </c>
      <c r="H1866" s="60"/>
    </row>
    <row r="1867" spans="1:8" ht="17.25" thickTop="1" thickBot="1">
      <c r="A1867" s="12" t="s">
        <v>13</v>
      </c>
      <c r="B1867" s="24">
        <v>361.43911900000001</v>
      </c>
      <c r="C1867" s="26">
        <v>259.197</v>
      </c>
      <c r="D1867" s="24">
        <v>282.23700000000002</v>
      </c>
      <c r="E1867" s="26">
        <v>226.286</v>
      </c>
      <c r="F1867" s="26">
        <v>257.88900000000001</v>
      </c>
      <c r="G1867" s="26">
        <v>168.03700000000001</v>
      </c>
      <c r="H1867" s="109" t="s">
        <v>819</v>
      </c>
    </row>
    <row r="1868" spans="1:8" ht="16.5" thickBot="1">
      <c r="A1868" s="12" t="s">
        <v>14</v>
      </c>
      <c r="B1868" s="24">
        <v>5.3769999999999998</v>
      </c>
      <c r="C1868" s="26">
        <v>2.93</v>
      </c>
      <c r="D1868" s="24">
        <v>1.883</v>
      </c>
      <c r="E1868" s="26">
        <v>1.415</v>
      </c>
      <c r="F1868" s="26">
        <v>2.9809999999999999</v>
      </c>
      <c r="G1868" s="26">
        <v>3.544</v>
      </c>
      <c r="H1868" s="109" t="s">
        <v>840</v>
      </c>
    </row>
    <row r="1869" spans="1:8" ht="16.5" thickBot="1">
      <c r="A1869" s="12" t="s">
        <v>15</v>
      </c>
      <c r="B1869" s="24">
        <v>0.106</v>
      </c>
      <c r="C1869" s="26">
        <v>9.1999999999999998E-2</v>
      </c>
      <c r="D1869" s="24">
        <v>1.6E-2</v>
      </c>
      <c r="E1869" s="26">
        <v>8.8999999999999996E-2</v>
      </c>
      <c r="F1869" s="26">
        <v>0.16700000000000001</v>
      </c>
      <c r="G1869" s="26">
        <v>0.41399999999999998</v>
      </c>
      <c r="H1869" s="109" t="s">
        <v>841</v>
      </c>
    </row>
    <row r="1870" spans="1:8" ht="16.5" thickBot="1">
      <c r="A1870" s="12" t="s">
        <v>16</v>
      </c>
      <c r="B1870" s="24">
        <v>62.616999999999997</v>
      </c>
      <c r="C1870" s="26">
        <v>25.268000000000001</v>
      </c>
      <c r="D1870" s="24">
        <v>20.963999999999999</v>
      </c>
      <c r="E1870" s="26">
        <v>24.271999999999998</v>
      </c>
      <c r="F1870" s="26">
        <v>22.266999999999999</v>
      </c>
      <c r="G1870" s="26">
        <v>29.684999999999999</v>
      </c>
      <c r="H1870" s="109" t="s">
        <v>844</v>
      </c>
    </row>
    <row r="1871" spans="1:8" ht="16.5" thickBot="1">
      <c r="A1871" s="12" t="s">
        <v>17</v>
      </c>
      <c r="B1871" s="24">
        <v>0.12998500000000002</v>
      </c>
      <c r="C1871" s="26">
        <v>7.9230312460000049E-2</v>
      </c>
      <c r="D1871" s="24">
        <v>0.35101399999999999</v>
      </c>
      <c r="E1871" s="26">
        <v>0.14552081246000004</v>
      </c>
      <c r="F1871" s="26">
        <v>4.2000000000000003E-2</v>
      </c>
      <c r="G1871" s="26">
        <v>0.05</v>
      </c>
      <c r="H1871" s="109" t="s">
        <v>845</v>
      </c>
    </row>
    <row r="1872" spans="1:8" ht="16.5" thickBot="1">
      <c r="A1872" s="12" t="s">
        <v>18</v>
      </c>
      <c r="B1872" s="24">
        <v>0</v>
      </c>
      <c r="C1872" s="26">
        <v>0</v>
      </c>
      <c r="D1872" s="24">
        <v>0</v>
      </c>
      <c r="E1872" s="26">
        <v>0</v>
      </c>
      <c r="F1872" s="26">
        <v>0</v>
      </c>
      <c r="G1872" s="26">
        <v>0</v>
      </c>
      <c r="H1872" s="109" t="s">
        <v>820</v>
      </c>
    </row>
    <row r="1873" spans="1:8" ht="16.5" thickBot="1">
      <c r="A1873" s="12" t="s">
        <v>19</v>
      </c>
      <c r="B1873" s="24">
        <v>0</v>
      </c>
      <c r="C1873" s="26">
        <v>0</v>
      </c>
      <c r="D1873" s="24">
        <v>0.158</v>
      </c>
      <c r="E1873" s="26">
        <v>0.10199999999999999</v>
      </c>
      <c r="F1873" s="26">
        <v>0</v>
      </c>
      <c r="G1873" s="26">
        <v>0</v>
      </c>
      <c r="H1873" s="109" t="s">
        <v>20</v>
      </c>
    </row>
    <row r="1874" spans="1:8" ht="16.5" thickBot="1">
      <c r="A1874" s="12" t="s">
        <v>21</v>
      </c>
      <c r="B1874" s="24">
        <v>17.081</v>
      </c>
      <c r="C1874" s="26">
        <v>6.2510000000000003</v>
      </c>
      <c r="D1874" s="24">
        <v>23.625</v>
      </c>
      <c r="E1874" s="26">
        <v>7.84</v>
      </c>
      <c r="F1874" s="26">
        <v>9.734</v>
      </c>
      <c r="G1874" s="26">
        <v>3.8460000000000001</v>
      </c>
      <c r="H1874" s="109" t="s">
        <v>846</v>
      </c>
    </row>
    <row r="1875" spans="1:8" ht="16.5" thickBot="1">
      <c r="A1875" s="12" t="s">
        <v>22</v>
      </c>
      <c r="B1875" s="24">
        <v>0</v>
      </c>
      <c r="C1875" s="26">
        <v>0</v>
      </c>
      <c r="D1875" s="24">
        <v>3.0000000000000001E-3</v>
      </c>
      <c r="E1875" s="26">
        <v>1E-3</v>
      </c>
      <c r="F1875" s="26">
        <v>0</v>
      </c>
      <c r="G1875" s="26">
        <v>0</v>
      </c>
      <c r="H1875" s="109" t="s">
        <v>847</v>
      </c>
    </row>
    <row r="1876" spans="1:8" ht="16.5" thickBot="1">
      <c r="A1876" s="12" t="s">
        <v>23</v>
      </c>
      <c r="B1876" s="24">
        <v>9.5220000000000002</v>
      </c>
      <c r="C1876" s="26">
        <v>7.3710000000000004</v>
      </c>
      <c r="D1876" s="24">
        <v>2.7869999999999999</v>
      </c>
      <c r="E1876" s="26">
        <v>1.641</v>
      </c>
      <c r="F1876" s="26">
        <v>9.6280000000000001</v>
      </c>
      <c r="G1876" s="26">
        <v>3.9969999999999999</v>
      </c>
      <c r="H1876" s="109" t="s">
        <v>856</v>
      </c>
    </row>
    <row r="1877" spans="1:8" ht="16.5" thickBot="1">
      <c r="A1877" s="12" t="s">
        <v>24</v>
      </c>
      <c r="B1877" s="24">
        <v>0.11799999999999999</v>
      </c>
      <c r="C1877" s="26">
        <v>0.12</v>
      </c>
      <c r="D1877" s="24">
        <v>0</v>
      </c>
      <c r="E1877" s="26">
        <v>0</v>
      </c>
      <c r="F1877" s="26">
        <v>0</v>
      </c>
      <c r="G1877" s="26">
        <v>0</v>
      </c>
      <c r="H1877" s="109" t="s">
        <v>818</v>
      </c>
    </row>
    <row r="1878" spans="1:8" ht="16.5" thickBot="1">
      <c r="A1878" s="12" t="s">
        <v>25</v>
      </c>
      <c r="B1878" s="24">
        <v>1.9E-2</v>
      </c>
      <c r="C1878" s="26">
        <v>3.0000000000000001E-3</v>
      </c>
      <c r="D1878" s="24">
        <v>0</v>
      </c>
      <c r="E1878" s="26">
        <v>0</v>
      </c>
      <c r="F1878" s="26">
        <v>0</v>
      </c>
      <c r="G1878" s="26">
        <v>0</v>
      </c>
      <c r="H1878" s="109" t="s">
        <v>26</v>
      </c>
    </row>
    <row r="1879" spans="1:8" ht="16.5" thickBot="1">
      <c r="A1879" s="12" t="s">
        <v>27</v>
      </c>
      <c r="B1879" s="24">
        <v>14.155432999999999</v>
      </c>
      <c r="C1879" s="26">
        <v>4.5491550000000007</v>
      </c>
      <c r="D1879" s="24">
        <v>8.2757149999999999</v>
      </c>
      <c r="E1879" s="26">
        <v>3.1003075999999998</v>
      </c>
      <c r="F1879" s="26">
        <v>25.346</v>
      </c>
      <c r="G1879" s="26">
        <v>2.85</v>
      </c>
      <c r="H1879" s="109" t="s">
        <v>851</v>
      </c>
    </row>
    <row r="1880" spans="1:8" ht="16.5" thickBot="1">
      <c r="A1880" s="12" t="s">
        <v>28</v>
      </c>
      <c r="B1880" s="24">
        <v>4.6660000000000004</v>
      </c>
      <c r="C1880" s="26">
        <v>4.9180000000000001</v>
      </c>
      <c r="D1880" s="24">
        <v>0.153</v>
      </c>
      <c r="E1880" s="26">
        <v>7.3999999999999996E-2</v>
      </c>
      <c r="F1880" s="26">
        <v>0</v>
      </c>
      <c r="G1880" s="26">
        <v>3.8959999999999999</v>
      </c>
      <c r="H1880" s="109" t="s">
        <v>853</v>
      </c>
    </row>
    <row r="1881" spans="1:8" ht="16.5" thickBot="1">
      <c r="A1881" s="12" t="s">
        <v>29</v>
      </c>
      <c r="B1881" s="24">
        <v>0</v>
      </c>
      <c r="C1881" s="26">
        <v>0</v>
      </c>
      <c r="D1881" s="24">
        <v>0</v>
      </c>
      <c r="E1881" s="26">
        <v>0</v>
      </c>
      <c r="F1881" s="26">
        <v>0.11600000000000001</v>
      </c>
      <c r="G1881" s="26">
        <v>4.8000000000000001E-2</v>
      </c>
      <c r="H1881" s="109" t="s">
        <v>821</v>
      </c>
    </row>
    <row r="1882" spans="1:8" ht="16.5" thickBot="1">
      <c r="A1882" s="12" t="s">
        <v>30</v>
      </c>
      <c r="B1882" s="24">
        <v>8.1280000000000001</v>
      </c>
      <c r="C1882" s="26">
        <v>1.4710000000000001</v>
      </c>
      <c r="D1882" s="24">
        <v>3.96</v>
      </c>
      <c r="E1882" s="26">
        <v>1.597</v>
      </c>
      <c r="F1882" s="26">
        <v>3.7160000000000002</v>
      </c>
      <c r="G1882" s="26">
        <v>1.522</v>
      </c>
      <c r="H1882" s="109" t="s">
        <v>848</v>
      </c>
    </row>
    <row r="1883" spans="1:8" ht="16.5" thickBot="1">
      <c r="A1883" s="12" t="s">
        <v>31</v>
      </c>
      <c r="B1883" s="24">
        <v>0.30199999999999999</v>
      </c>
      <c r="C1883" s="26">
        <v>0.32400000000000001</v>
      </c>
      <c r="D1883" s="24">
        <v>1.4390000000000001</v>
      </c>
      <c r="E1883" s="26">
        <v>1.415</v>
      </c>
      <c r="F1883" s="26">
        <v>0.45200000000000001</v>
      </c>
      <c r="G1883" s="26">
        <v>0.77300000000000002</v>
      </c>
      <c r="H1883" s="109" t="s">
        <v>849</v>
      </c>
    </row>
    <row r="1884" spans="1:8" ht="16.5" thickBot="1">
      <c r="A1884" s="12" t="s">
        <v>32</v>
      </c>
      <c r="B1884" s="24">
        <v>0.52600000000000002</v>
      </c>
      <c r="C1884" s="26">
        <v>8.5999999999999993E-2</v>
      </c>
      <c r="D1884" s="24">
        <v>1.411</v>
      </c>
      <c r="E1884" s="26">
        <v>0.20200000000000001</v>
      </c>
      <c r="F1884" s="26">
        <v>0</v>
      </c>
      <c r="G1884" s="26">
        <v>0</v>
      </c>
      <c r="H1884" s="109" t="s">
        <v>854</v>
      </c>
    </row>
    <row r="1885" spans="1:8" ht="18.75" customHeight="1" thickBot="1">
      <c r="A1885" s="12" t="s">
        <v>33</v>
      </c>
      <c r="B1885" s="24">
        <v>109.708</v>
      </c>
      <c r="C1885" s="26">
        <v>68.064289301858352</v>
      </c>
      <c r="D1885" s="24">
        <v>62.768000000000001</v>
      </c>
      <c r="E1885" s="26">
        <v>32.197497539716011</v>
      </c>
      <c r="F1885" s="26">
        <v>109.03</v>
      </c>
      <c r="G1885" s="26">
        <v>41.518000000000001</v>
      </c>
      <c r="H1885" s="109" t="s">
        <v>852</v>
      </c>
    </row>
    <row r="1886" spans="1:8" ht="16.5" thickBot="1">
      <c r="A1886" s="12" t="s">
        <v>34</v>
      </c>
      <c r="B1886" s="24">
        <v>524.90700000000004</v>
      </c>
      <c r="C1886" s="26">
        <v>512.00699999999995</v>
      </c>
      <c r="D1886" s="24">
        <v>527.72400000000005</v>
      </c>
      <c r="E1886" s="26">
        <v>578.154</v>
      </c>
      <c r="F1886" s="26">
        <v>568.50900000000001</v>
      </c>
      <c r="G1886" s="26">
        <v>684.87199999999996</v>
      </c>
      <c r="H1886" s="109" t="s">
        <v>850</v>
      </c>
    </row>
    <row r="1887" spans="1:8" ht="16.5" thickBot="1">
      <c r="A1887" s="12" t="s">
        <v>35</v>
      </c>
      <c r="B1887" s="24">
        <v>0</v>
      </c>
      <c r="C1887" s="26">
        <v>0</v>
      </c>
      <c r="D1887" s="24">
        <v>0</v>
      </c>
      <c r="E1887" s="26">
        <v>0</v>
      </c>
      <c r="F1887" s="26">
        <v>0</v>
      </c>
      <c r="G1887" s="26">
        <v>0</v>
      </c>
      <c r="H1887" s="109" t="s">
        <v>36</v>
      </c>
    </row>
    <row r="1888" spans="1:8" ht="16.5" thickBot="1">
      <c r="A1888" s="54" t="s">
        <v>37</v>
      </c>
      <c r="B1888" s="27">
        <v>0.33</v>
      </c>
      <c r="C1888" s="28">
        <v>0.40899999999999997</v>
      </c>
      <c r="D1888" s="27">
        <v>4.8769999999999998</v>
      </c>
      <c r="E1888" s="28">
        <v>4.1079999999999997</v>
      </c>
      <c r="F1888" s="26">
        <v>3.1160000000000001</v>
      </c>
      <c r="G1888" s="26">
        <v>1.649</v>
      </c>
      <c r="H1888" s="108" t="s">
        <v>38</v>
      </c>
    </row>
    <row r="1889" spans="1:8" ht="16.5" thickBot="1">
      <c r="A1889" s="75" t="s">
        <v>552</v>
      </c>
      <c r="B1889" s="77">
        <f>SUM(B1867:B1888)</f>
        <v>1119.131537</v>
      </c>
      <c r="C1889" s="77">
        <f>SUM(C1867:C1888)</f>
        <v>893.13967461431832</v>
      </c>
      <c r="D1889" s="77">
        <f>SUM(D1867:D1888)</f>
        <v>942.63172900000006</v>
      </c>
      <c r="E1889" s="77">
        <f>SUM(E1867:E1888)</f>
        <v>882.63932595217591</v>
      </c>
      <c r="F1889" s="77">
        <f t="shared" ref="F1889:G1889" si="175">SUM(F1867:F1888)</f>
        <v>1012.9929999999999</v>
      </c>
      <c r="G1889" s="77">
        <f t="shared" si="175"/>
        <v>946.70099999999991</v>
      </c>
      <c r="H1889" s="105" t="s">
        <v>855</v>
      </c>
    </row>
    <row r="1890" spans="1:8" ht="16.5" thickBot="1">
      <c r="A1890" s="75" t="s">
        <v>545</v>
      </c>
      <c r="B1890" s="77">
        <v>8423.0679999999993</v>
      </c>
      <c r="C1890" s="77">
        <v>8720.777</v>
      </c>
      <c r="D1890" s="77">
        <v>8073.7150000000001</v>
      </c>
      <c r="E1890" s="77">
        <v>9029.0239999999994</v>
      </c>
      <c r="F1890" s="126">
        <v>8367.5020000000004</v>
      </c>
      <c r="G1890" s="126">
        <v>9527.9279999999999</v>
      </c>
      <c r="H1890" s="112" t="s">
        <v>553</v>
      </c>
    </row>
    <row r="1896" spans="1:8">
      <c r="A1896" s="122" t="s">
        <v>164</v>
      </c>
      <c r="B1896" s="65"/>
      <c r="C1896" s="65"/>
      <c r="D1896" s="65"/>
      <c r="E1896" s="34"/>
      <c r="F1896" s="65"/>
      <c r="G1896" s="34"/>
      <c r="H1896" s="34" t="s">
        <v>165</v>
      </c>
    </row>
    <row r="1897" spans="1:8" ht="15.75" customHeight="1">
      <c r="A1897" s="98" t="s">
        <v>692</v>
      </c>
      <c r="B1897" s="65"/>
      <c r="C1897" s="65"/>
      <c r="D1897" s="65"/>
      <c r="E1897" s="66"/>
      <c r="F1897" s="65"/>
      <c r="H1897" s="66" t="s">
        <v>197</v>
      </c>
    </row>
    <row r="1898" spans="1:8" ht="16.5" customHeight="1" thickBot="1">
      <c r="A1898" s="68" t="s">
        <v>43</v>
      </c>
      <c r="B1898" s="65"/>
      <c r="C1898" s="65"/>
      <c r="D1898" s="65"/>
      <c r="E1898" s="38"/>
      <c r="F1898" s="65"/>
      <c r="G1898" s="38" t="s">
        <v>477</v>
      </c>
      <c r="H1898" s="38" t="s">
        <v>476</v>
      </c>
    </row>
    <row r="1899" spans="1:8" ht="16.5" thickBot="1">
      <c r="A1899" s="55" t="s">
        <v>7</v>
      </c>
      <c r="B1899" s="238">
        <v>2016</v>
      </c>
      <c r="C1899" s="239"/>
      <c r="D1899" s="238">
        <v>2017</v>
      </c>
      <c r="E1899" s="239"/>
      <c r="F1899" s="238">
        <v>2018</v>
      </c>
      <c r="G1899" s="239"/>
      <c r="H1899" s="56" t="s">
        <v>3</v>
      </c>
    </row>
    <row r="1900" spans="1:8">
      <c r="A1900" s="57"/>
      <c r="B1900" s="54" t="s">
        <v>46</v>
      </c>
      <c r="C1900" s="103" t="s">
        <v>47</v>
      </c>
      <c r="D1900" s="103" t="s">
        <v>46</v>
      </c>
      <c r="E1900" s="22" t="s">
        <v>47</v>
      </c>
      <c r="F1900" s="103" t="s">
        <v>46</v>
      </c>
      <c r="G1900" s="22" t="s">
        <v>47</v>
      </c>
      <c r="H1900" s="58"/>
    </row>
    <row r="1901" spans="1:8" ht="16.5" thickBot="1">
      <c r="A1901" s="59"/>
      <c r="B1901" s="23" t="s">
        <v>48</v>
      </c>
      <c r="C1901" s="6" t="s">
        <v>49</v>
      </c>
      <c r="D1901" s="107" t="s">
        <v>48</v>
      </c>
      <c r="E1901" s="2" t="s">
        <v>49</v>
      </c>
      <c r="F1901" s="107" t="s">
        <v>48</v>
      </c>
      <c r="G1901" s="2" t="s">
        <v>49</v>
      </c>
      <c r="H1901" s="60"/>
    </row>
    <row r="1902" spans="1:8" ht="17.25" thickTop="1" thickBot="1">
      <c r="A1902" s="12" t="s">
        <v>13</v>
      </c>
      <c r="B1902" s="24">
        <v>0.35880000000000001</v>
      </c>
      <c r="C1902" s="26">
        <v>0.376</v>
      </c>
      <c r="D1902" s="24">
        <v>0.46800000000000003</v>
      </c>
      <c r="E1902" s="26">
        <v>0.85299999999999998</v>
      </c>
      <c r="F1902" s="26">
        <v>13.965999999999999</v>
      </c>
      <c r="G1902" s="26">
        <v>0.35299999999999998</v>
      </c>
      <c r="H1902" s="109" t="s">
        <v>819</v>
      </c>
    </row>
    <row r="1903" spans="1:8" ht="16.5" thickBot="1">
      <c r="A1903" s="12" t="s">
        <v>14</v>
      </c>
      <c r="B1903" s="24">
        <v>15.974</v>
      </c>
      <c r="C1903" s="26">
        <v>7.51</v>
      </c>
      <c r="D1903" s="24">
        <v>9.0440000000000005</v>
      </c>
      <c r="E1903" s="26">
        <v>5.2770000000000001</v>
      </c>
      <c r="F1903" s="26">
        <v>38.1</v>
      </c>
      <c r="G1903" s="26">
        <v>14.849</v>
      </c>
      <c r="H1903" s="109" t="s">
        <v>840</v>
      </c>
    </row>
    <row r="1904" spans="1:8" ht="16.5" thickBot="1">
      <c r="A1904" s="12" t="s">
        <v>15</v>
      </c>
      <c r="B1904" s="24">
        <v>0.88200000000000001</v>
      </c>
      <c r="C1904" s="26">
        <v>0.20499999999999999</v>
      </c>
      <c r="D1904" s="24">
        <v>0.46700000000000003</v>
      </c>
      <c r="E1904" s="26">
        <v>0.187</v>
      </c>
      <c r="F1904" s="26">
        <v>42.207999999999998</v>
      </c>
      <c r="G1904" s="26">
        <v>0.66600000000000004</v>
      </c>
      <c r="H1904" s="109" t="s">
        <v>841</v>
      </c>
    </row>
    <row r="1905" spans="1:8" ht="16.5" thickBot="1">
      <c r="A1905" s="12" t="s">
        <v>16</v>
      </c>
      <c r="B1905" s="24">
        <v>3.407</v>
      </c>
      <c r="C1905" s="26">
        <v>1.9910000000000001</v>
      </c>
      <c r="D1905" s="24">
        <v>1.7769999999999999</v>
      </c>
      <c r="E1905" s="26">
        <v>1.4830000000000001</v>
      </c>
      <c r="F1905" s="26">
        <v>3.2589999999999999</v>
      </c>
      <c r="G1905" s="26">
        <v>1.9359999999999999</v>
      </c>
      <c r="H1905" s="109" t="s">
        <v>844</v>
      </c>
    </row>
    <row r="1906" spans="1:8" ht="16.5" thickBot="1">
      <c r="A1906" s="12" t="s">
        <v>17</v>
      </c>
      <c r="B1906" s="24">
        <v>2.4005049999999999</v>
      </c>
      <c r="C1906" s="26">
        <v>1.1732405104400001</v>
      </c>
      <c r="D1906" s="24">
        <v>1.8800270000000001</v>
      </c>
      <c r="E1906" s="26">
        <v>0.59980510540000032</v>
      </c>
      <c r="F1906" s="26">
        <v>0</v>
      </c>
      <c r="G1906" s="26">
        <v>0.628</v>
      </c>
      <c r="H1906" s="109" t="s">
        <v>845</v>
      </c>
    </row>
    <row r="1907" spans="1:8" ht="16.5" thickBot="1">
      <c r="A1907" s="12" t="s">
        <v>18</v>
      </c>
      <c r="B1907" s="24">
        <v>0</v>
      </c>
      <c r="C1907" s="26">
        <v>0</v>
      </c>
      <c r="D1907" s="24">
        <v>0</v>
      </c>
      <c r="E1907" s="26">
        <v>0</v>
      </c>
      <c r="F1907" s="26">
        <v>0</v>
      </c>
      <c r="G1907" s="26">
        <v>0</v>
      </c>
      <c r="H1907" s="109" t="s">
        <v>820</v>
      </c>
    </row>
    <row r="1908" spans="1:8" ht="16.5" thickBot="1">
      <c r="A1908" s="12" t="s">
        <v>19</v>
      </c>
      <c r="B1908" s="24">
        <v>0</v>
      </c>
      <c r="C1908" s="26">
        <v>0</v>
      </c>
      <c r="D1908" s="24">
        <v>0</v>
      </c>
      <c r="E1908" s="26">
        <v>0</v>
      </c>
      <c r="F1908" s="26">
        <v>15.332000000000001</v>
      </c>
      <c r="G1908" s="26">
        <v>1.2999999999999999E-2</v>
      </c>
      <c r="H1908" s="109" t="s">
        <v>20</v>
      </c>
    </row>
    <row r="1909" spans="1:8" ht="16.5" thickBot="1">
      <c r="A1909" s="12" t="s">
        <v>21</v>
      </c>
      <c r="B1909" s="24">
        <v>0.09</v>
      </c>
      <c r="C1909" s="26">
        <v>3.5000000000000003E-2</v>
      </c>
      <c r="D1909" s="24">
        <v>0.14099999999999999</v>
      </c>
      <c r="E1909" s="26">
        <v>0.13</v>
      </c>
      <c r="F1909" s="26">
        <v>2.1999999999999999E-2</v>
      </c>
      <c r="G1909" s="26">
        <v>4.0000000000000001E-3</v>
      </c>
      <c r="H1909" s="109" t="s">
        <v>846</v>
      </c>
    </row>
    <row r="1910" spans="1:8" ht="16.5" thickBot="1">
      <c r="A1910" s="12" t="s">
        <v>22</v>
      </c>
      <c r="B1910" s="24">
        <v>69.969009999999997</v>
      </c>
      <c r="C1910" s="26">
        <v>28.858930000000001</v>
      </c>
      <c r="D1910" s="24">
        <v>45.305999999999997</v>
      </c>
      <c r="E1910" s="26">
        <v>8.343</v>
      </c>
      <c r="F1910" s="26">
        <v>8.9700000000000006</v>
      </c>
      <c r="G1910" s="26">
        <v>6.8630000000000004</v>
      </c>
      <c r="H1910" s="109" t="s">
        <v>847</v>
      </c>
    </row>
    <row r="1911" spans="1:8" ht="16.5" thickBot="1">
      <c r="A1911" s="12" t="s">
        <v>23</v>
      </c>
      <c r="B1911" s="24">
        <v>4.4870000000000001</v>
      </c>
      <c r="C1911" s="26">
        <v>2.7879999999999998</v>
      </c>
      <c r="D1911" s="24">
        <v>1.6759999999999999</v>
      </c>
      <c r="E1911" s="26">
        <v>1.4730000000000001</v>
      </c>
      <c r="F1911" s="26">
        <v>2.1459999999999999</v>
      </c>
      <c r="G1911" s="26">
        <v>2.9380000000000002</v>
      </c>
      <c r="H1911" s="109" t="s">
        <v>856</v>
      </c>
    </row>
    <row r="1912" spans="1:8" ht="16.5" thickBot="1">
      <c r="A1912" s="12" t="s">
        <v>24</v>
      </c>
      <c r="B1912" s="24">
        <v>0</v>
      </c>
      <c r="C1912" s="26">
        <v>0</v>
      </c>
      <c r="D1912" s="24">
        <v>0</v>
      </c>
      <c r="E1912" s="26">
        <v>0</v>
      </c>
      <c r="F1912" s="26">
        <v>0</v>
      </c>
      <c r="G1912" s="26">
        <v>0</v>
      </c>
      <c r="H1912" s="109" t="s">
        <v>818</v>
      </c>
    </row>
    <row r="1913" spans="1:8" ht="16.5" thickBot="1">
      <c r="A1913" s="12" t="s">
        <v>25</v>
      </c>
      <c r="B1913" s="24">
        <v>0</v>
      </c>
      <c r="C1913" s="26">
        <v>0</v>
      </c>
      <c r="D1913" s="24">
        <v>2.3E-2</v>
      </c>
      <c r="E1913" s="26">
        <v>1.4E-2</v>
      </c>
      <c r="F1913" s="26">
        <v>2.5000000000000001E-2</v>
      </c>
      <c r="G1913" s="26">
        <v>1E-3</v>
      </c>
      <c r="H1913" s="109" t="s">
        <v>26</v>
      </c>
    </row>
    <row r="1914" spans="1:8" ht="16.5" thickBot="1">
      <c r="A1914" s="12" t="s">
        <v>27</v>
      </c>
      <c r="B1914" s="24">
        <v>4.6051530000000005</v>
      </c>
      <c r="C1914" s="26">
        <v>0.93221699999999996</v>
      </c>
      <c r="D1914" s="24">
        <v>2.9458510000000002</v>
      </c>
      <c r="E1914" s="26">
        <v>0.81777280000000008</v>
      </c>
      <c r="F1914" s="26">
        <v>1.171</v>
      </c>
      <c r="G1914" s="26">
        <v>1.177</v>
      </c>
      <c r="H1914" s="109" t="s">
        <v>851</v>
      </c>
    </row>
    <row r="1915" spans="1:8" ht="16.5" thickBot="1">
      <c r="A1915" s="12" t="s">
        <v>28</v>
      </c>
      <c r="B1915" s="24">
        <v>2.883</v>
      </c>
      <c r="C1915" s="26">
        <v>1.2470000000000001</v>
      </c>
      <c r="D1915" s="24">
        <v>0.28000000000000003</v>
      </c>
      <c r="E1915" s="26">
        <v>9.6000000000000002E-2</v>
      </c>
      <c r="F1915" s="26">
        <v>0</v>
      </c>
      <c r="G1915" s="26">
        <v>0.73099999999999998</v>
      </c>
      <c r="H1915" s="109" t="s">
        <v>853</v>
      </c>
    </row>
    <row r="1916" spans="1:8" ht="16.5" thickBot="1">
      <c r="A1916" s="12" t="s">
        <v>29</v>
      </c>
      <c r="B1916" s="24">
        <v>0</v>
      </c>
      <c r="C1916" s="26">
        <v>0</v>
      </c>
      <c r="D1916" s="24">
        <v>0</v>
      </c>
      <c r="E1916" s="26">
        <v>0</v>
      </c>
      <c r="F1916" s="26">
        <v>0</v>
      </c>
      <c r="G1916" s="26">
        <v>0</v>
      </c>
      <c r="H1916" s="109" t="s">
        <v>821</v>
      </c>
    </row>
    <row r="1917" spans="1:8" ht="16.5" thickBot="1">
      <c r="A1917" s="12" t="s">
        <v>30</v>
      </c>
      <c r="B1917" s="24">
        <v>13.11</v>
      </c>
      <c r="C1917" s="26">
        <v>2.2589999999999999</v>
      </c>
      <c r="D1917" s="24">
        <v>1.8879999999999999</v>
      </c>
      <c r="E1917" s="26">
        <v>0.52400000000000002</v>
      </c>
      <c r="F1917" s="26">
        <v>3.48</v>
      </c>
      <c r="G1917" s="26">
        <v>1.167</v>
      </c>
      <c r="H1917" s="109" t="s">
        <v>848</v>
      </c>
    </row>
    <row r="1918" spans="1:8" ht="16.5" thickBot="1">
      <c r="A1918" s="12" t="s">
        <v>31</v>
      </c>
      <c r="B1918" s="24">
        <v>6.274</v>
      </c>
      <c r="C1918" s="26">
        <v>1.357</v>
      </c>
      <c r="D1918" s="24">
        <v>5.1319999999999997</v>
      </c>
      <c r="E1918" s="26">
        <v>1.2689999999999999</v>
      </c>
      <c r="F1918" s="26">
        <v>2.76</v>
      </c>
      <c r="G1918" s="26">
        <v>0.88</v>
      </c>
      <c r="H1918" s="109" t="s">
        <v>849</v>
      </c>
    </row>
    <row r="1919" spans="1:8" ht="16.5" thickBot="1">
      <c r="A1919" s="12" t="s">
        <v>32</v>
      </c>
      <c r="B1919" s="24">
        <v>0.49199999999999999</v>
      </c>
      <c r="C1919" s="26">
        <v>6.7000000000000004E-2</v>
      </c>
      <c r="D1919" s="24">
        <v>5.2999999999999999E-2</v>
      </c>
      <c r="E1919" s="26">
        <v>8.0000000000000002E-3</v>
      </c>
      <c r="F1919" s="26">
        <v>8.9619999999999997</v>
      </c>
      <c r="G1919" s="26">
        <v>0</v>
      </c>
      <c r="H1919" s="109" t="s">
        <v>854</v>
      </c>
    </row>
    <row r="1920" spans="1:8" ht="16.5" thickBot="1">
      <c r="A1920" s="12" t="s">
        <v>33</v>
      </c>
      <c r="B1920" s="24">
        <v>441.42200000000003</v>
      </c>
      <c r="C1920" s="26">
        <v>202.12827724761425</v>
      </c>
      <c r="D1920" s="24">
        <v>566.15800000000002</v>
      </c>
      <c r="E1920" s="26">
        <v>150.7910586250527</v>
      </c>
      <c r="F1920" s="26">
        <v>439.57</v>
      </c>
      <c r="G1920" s="26">
        <v>116.49</v>
      </c>
      <c r="H1920" s="109" t="s">
        <v>852</v>
      </c>
    </row>
    <row r="1921" spans="1:8" ht="16.5" thickBot="1">
      <c r="A1921" s="12" t="s">
        <v>34</v>
      </c>
      <c r="B1921" s="24">
        <v>21.675000000000001</v>
      </c>
      <c r="C1921" s="26">
        <v>9.0530000000000008</v>
      </c>
      <c r="D1921" s="24">
        <v>11.891999999999999</v>
      </c>
      <c r="E1921" s="26">
        <v>7.5739999999999998</v>
      </c>
      <c r="F1921" s="26">
        <v>0.879</v>
      </c>
      <c r="G1921" s="26">
        <v>11.938000000000001</v>
      </c>
      <c r="H1921" s="109" t="s">
        <v>850</v>
      </c>
    </row>
    <row r="1922" spans="1:8" ht="16.5" thickBot="1">
      <c r="A1922" s="12" t="s">
        <v>35</v>
      </c>
      <c r="B1922" s="24">
        <v>0</v>
      </c>
      <c r="C1922" s="26">
        <v>0</v>
      </c>
      <c r="D1922" s="24">
        <v>0</v>
      </c>
      <c r="E1922" s="26">
        <v>0</v>
      </c>
      <c r="F1922" s="26">
        <v>0</v>
      </c>
      <c r="G1922" s="26">
        <v>0</v>
      </c>
      <c r="H1922" s="109" t="s">
        <v>36</v>
      </c>
    </row>
    <row r="1923" spans="1:8" ht="16.5" thickBot="1">
      <c r="A1923" s="54" t="s">
        <v>37</v>
      </c>
      <c r="B1923" s="27">
        <v>30.611000000000001</v>
      </c>
      <c r="C1923" s="28">
        <v>5.2969999999999997</v>
      </c>
      <c r="D1923" s="27">
        <v>82.028000000000006</v>
      </c>
      <c r="E1923" s="28">
        <v>10.936</v>
      </c>
      <c r="F1923" s="26">
        <v>57.56</v>
      </c>
      <c r="G1923" s="26">
        <v>17.100999999999999</v>
      </c>
      <c r="H1923" s="108" t="s">
        <v>38</v>
      </c>
    </row>
    <row r="1924" spans="1:8" ht="16.5" thickBot="1">
      <c r="A1924" s="75" t="s">
        <v>552</v>
      </c>
      <c r="B1924" s="77">
        <f>SUM(B1902:B1923)</f>
        <v>618.64046799999994</v>
      </c>
      <c r="C1924" s="77">
        <f>SUM(C1902:C1923)</f>
        <v>265.2776647580543</v>
      </c>
      <c r="D1924" s="77">
        <f>SUM(D1902:D1923)</f>
        <v>731.15887800000007</v>
      </c>
      <c r="E1924" s="77">
        <f>SUM(E1902:E1923)</f>
        <v>190.37563653045271</v>
      </c>
      <c r="F1924" s="77">
        <f t="shared" ref="F1924:G1924" si="176">SUM(F1902:F1923)</f>
        <v>638.41000000000008</v>
      </c>
      <c r="G1924" s="77">
        <f t="shared" si="176"/>
        <v>177.73499999999999</v>
      </c>
      <c r="H1924" s="105" t="s">
        <v>855</v>
      </c>
    </row>
    <row r="1925" spans="1:8" ht="16.5" thickBot="1">
      <c r="A1925" s="75" t="s">
        <v>545</v>
      </c>
      <c r="B1925" s="77">
        <v>8093.4650000000001</v>
      </c>
      <c r="C1925" s="77">
        <v>3310.0610000000001</v>
      </c>
      <c r="D1925" s="77">
        <v>8142.3109999999997</v>
      </c>
      <c r="E1925" s="77">
        <v>3237.5250000000001</v>
      </c>
      <c r="F1925" s="126">
        <v>8410.1865621136494</v>
      </c>
      <c r="G1925" s="126">
        <v>3344.0369999999998</v>
      </c>
      <c r="H1925" s="112" t="s">
        <v>553</v>
      </c>
    </row>
    <row r="1927" spans="1:8">
      <c r="A1927" s="122" t="s">
        <v>167</v>
      </c>
      <c r="B1927" s="65"/>
      <c r="C1927" s="65"/>
      <c r="D1927" s="65"/>
      <c r="E1927" s="65"/>
      <c r="F1927" s="65"/>
      <c r="G1927" s="65"/>
      <c r="H1927" s="34" t="s">
        <v>168</v>
      </c>
    </row>
    <row r="1928" spans="1:8">
      <c r="A1928" s="98" t="s">
        <v>693</v>
      </c>
      <c r="B1928" s="65"/>
      <c r="C1928" s="65"/>
      <c r="D1928" s="65"/>
      <c r="E1928" s="65"/>
      <c r="F1928" s="65"/>
      <c r="G1928" s="65"/>
      <c r="H1928" s="34" t="s">
        <v>200</v>
      </c>
    </row>
    <row r="1929" spans="1:8" ht="16.5" customHeight="1" thickBot="1">
      <c r="A1929" s="68" t="s">
        <v>43</v>
      </c>
      <c r="B1929" s="65"/>
      <c r="C1929" s="65"/>
      <c r="D1929" s="65"/>
      <c r="E1929" s="38"/>
      <c r="F1929" s="65"/>
      <c r="G1929" s="38" t="s">
        <v>477</v>
      </c>
      <c r="H1929" s="38" t="s">
        <v>476</v>
      </c>
    </row>
    <row r="1930" spans="1:8" ht="16.5" thickBot="1">
      <c r="A1930" s="55" t="s">
        <v>7</v>
      </c>
      <c r="B1930" s="238">
        <v>2016</v>
      </c>
      <c r="C1930" s="239"/>
      <c r="D1930" s="238">
        <v>2017</v>
      </c>
      <c r="E1930" s="239"/>
      <c r="F1930" s="238">
        <v>2018</v>
      </c>
      <c r="G1930" s="239"/>
      <c r="H1930" s="56" t="s">
        <v>3</v>
      </c>
    </row>
    <row r="1931" spans="1:8">
      <c r="A1931" s="57"/>
      <c r="B1931" s="54" t="s">
        <v>46</v>
      </c>
      <c r="C1931" s="103" t="s">
        <v>47</v>
      </c>
      <c r="D1931" s="103" t="s">
        <v>46</v>
      </c>
      <c r="E1931" s="22" t="s">
        <v>47</v>
      </c>
      <c r="F1931" s="103" t="s">
        <v>46</v>
      </c>
      <c r="G1931" s="22" t="s">
        <v>47</v>
      </c>
      <c r="H1931" s="58"/>
    </row>
    <row r="1932" spans="1:8" ht="16.5" thickBot="1">
      <c r="A1932" s="59"/>
      <c r="B1932" s="23" t="s">
        <v>48</v>
      </c>
      <c r="C1932" s="6" t="s">
        <v>49</v>
      </c>
      <c r="D1932" s="107" t="s">
        <v>48</v>
      </c>
      <c r="E1932" s="2" t="s">
        <v>49</v>
      </c>
      <c r="F1932" s="107" t="s">
        <v>48</v>
      </c>
      <c r="G1932" s="2" t="s">
        <v>49</v>
      </c>
      <c r="H1932" s="60"/>
    </row>
    <row r="1933" spans="1:8" ht="17.25" thickTop="1" thickBot="1">
      <c r="A1933" s="12" t="s">
        <v>13</v>
      </c>
      <c r="B1933" s="24">
        <v>4.4310000000000002E-2</v>
      </c>
      <c r="C1933" s="26">
        <v>9.8248372E-2</v>
      </c>
      <c r="D1933" s="24">
        <v>0.13100000000000001</v>
      </c>
      <c r="E1933" s="26">
        <v>0.58599999999999997</v>
      </c>
      <c r="F1933" s="26">
        <v>0.25</v>
      </c>
      <c r="G1933" s="26">
        <v>0.192</v>
      </c>
      <c r="H1933" s="109" t="s">
        <v>819</v>
      </c>
    </row>
    <row r="1934" spans="1:8" ht="16.5" thickBot="1">
      <c r="A1934" s="12" t="s">
        <v>14</v>
      </c>
      <c r="B1934" s="24">
        <v>8.0009999999999994</v>
      </c>
      <c r="C1934" s="26">
        <v>7.9580000000000002</v>
      </c>
      <c r="D1934" s="24">
        <v>10.946</v>
      </c>
      <c r="E1934" s="26">
        <v>10.962999999999999</v>
      </c>
      <c r="F1934" s="26">
        <v>33.972000000000001</v>
      </c>
      <c r="G1934" s="26">
        <v>22.966999999999999</v>
      </c>
      <c r="H1934" s="109" t="s">
        <v>840</v>
      </c>
    </row>
    <row r="1935" spans="1:8" ht="16.5" thickBot="1">
      <c r="A1935" s="12" t="s">
        <v>15</v>
      </c>
      <c r="B1935" s="24">
        <v>0</v>
      </c>
      <c r="C1935" s="26">
        <v>3.3000000000000002E-2</v>
      </c>
      <c r="D1935" s="24">
        <v>2E-3</v>
      </c>
      <c r="E1935" s="26">
        <v>0.06</v>
      </c>
      <c r="F1935" s="26">
        <v>5.2999999999999999E-2</v>
      </c>
      <c r="G1935" s="26">
        <v>0.18</v>
      </c>
      <c r="H1935" s="109" t="s">
        <v>841</v>
      </c>
    </row>
    <row r="1936" spans="1:8" ht="16.5" thickBot="1">
      <c r="A1936" s="12" t="s">
        <v>16</v>
      </c>
      <c r="B1936" s="24">
        <v>2.8E-3</v>
      </c>
      <c r="C1936" s="26">
        <v>4.6440000000000006E-3</v>
      </c>
      <c r="D1936" s="24">
        <v>3.3000000000000002E-2</v>
      </c>
      <c r="E1936" s="26">
        <v>2.8000000000000001E-2</v>
      </c>
      <c r="F1936" s="26">
        <v>3.2000000000000001E-2</v>
      </c>
      <c r="G1936" s="26">
        <v>2.5000000000000001E-2</v>
      </c>
      <c r="H1936" s="109" t="s">
        <v>844</v>
      </c>
    </row>
    <row r="1937" spans="1:8" ht="16.5" thickBot="1">
      <c r="A1937" s="12" t="s">
        <v>17</v>
      </c>
      <c r="B1937" s="24">
        <v>2.4E-2</v>
      </c>
      <c r="C1937" s="26">
        <v>1.2E-2</v>
      </c>
      <c r="D1937" s="24">
        <v>0.252</v>
      </c>
      <c r="E1937" s="26">
        <v>0.08</v>
      </c>
      <c r="F1937" s="26">
        <v>1.2999999999999999E-2</v>
      </c>
      <c r="G1937" s="26">
        <v>5.0000000000000001E-3</v>
      </c>
      <c r="H1937" s="109" t="s">
        <v>845</v>
      </c>
    </row>
    <row r="1938" spans="1:8" ht="16.5" thickBot="1">
      <c r="A1938" s="12" t="s">
        <v>18</v>
      </c>
      <c r="B1938" s="24">
        <v>0</v>
      </c>
      <c r="C1938" s="26">
        <v>0</v>
      </c>
      <c r="D1938" s="24">
        <v>0</v>
      </c>
      <c r="E1938" s="26">
        <v>0</v>
      </c>
      <c r="F1938" s="26">
        <v>0</v>
      </c>
      <c r="G1938" s="26">
        <v>0</v>
      </c>
      <c r="H1938" s="109" t="s">
        <v>820</v>
      </c>
    </row>
    <row r="1939" spans="1:8" ht="16.5" thickBot="1">
      <c r="A1939" s="12" t="s">
        <v>19</v>
      </c>
      <c r="B1939" s="24">
        <v>0</v>
      </c>
      <c r="C1939" s="26">
        <v>0</v>
      </c>
      <c r="D1939" s="24">
        <v>0</v>
      </c>
      <c r="E1939" s="26">
        <v>0</v>
      </c>
      <c r="F1939" s="26">
        <v>0</v>
      </c>
      <c r="G1939" s="26">
        <v>0</v>
      </c>
      <c r="H1939" s="109" t="s">
        <v>20</v>
      </c>
    </row>
    <row r="1940" spans="1:8" ht="16.5" thickBot="1">
      <c r="A1940" s="12" t="s">
        <v>21</v>
      </c>
      <c r="B1940" s="24">
        <v>1.827</v>
      </c>
      <c r="C1940" s="26">
        <v>1.0529999999999999</v>
      </c>
      <c r="D1940" s="24">
        <v>1.9710000000000001</v>
      </c>
      <c r="E1940" s="26">
        <v>1.294</v>
      </c>
      <c r="F1940" s="26">
        <v>0.68899999999999995</v>
      </c>
      <c r="G1940" s="26">
        <v>0.40100000000000002</v>
      </c>
      <c r="H1940" s="109" t="s">
        <v>846</v>
      </c>
    </row>
    <row r="1941" spans="1:8" ht="16.5" thickBot="1">
      <c r="A1941" s="12" t="s">
        <v>22</v>
      </c>
      <c r="B1941" s="24">
        <v>7.0034400000000011E-2</v>
      </c>
      <c r="C1941" s="26">
        <v>2.8885898E-2</v>
      </c>
      <c r="D1941" s="24">
        <v>3.0000000000000001E-3</v>
      </c>
      <c r="E1941" s="26">
        <v>2E-3</v>
      </c>
      <c r="F1941" s="26">
        <v>0</v>
      </c>
      <c r="G1941" s="26">
        <v>0</v>
      </c>
      <c r="H1941" s="109" t="s">
        <v>847</v>
      </c>
    </row>
    <row r="1942" spans="1:8" ht="16.5" thickBot="1">
      <c r="A1942" s="12" t="s">
        <v>23</v>
      </c>
      <c r="B1942" s="24">
        <v>0.752</v>
      </c>
      <c r="C1942" s="26">
        <v>0.70799999999999996</v>
      </c>
      <c r="D1942" s="24">
        <v>0.42299999999999999</v>
      </c>
      <c r="E1942" s="26">
        <v>0.42399999999999999</v>
      </c>
      <c r="F1942" s="26">
        <v>0.21099999999999999</v>
      </c>
      <c r="G1942" s="26">
        <v>0.21099999999999999</v>
      </c>
      <c r="H1942" s="109" t="s">
        <v>856</v>
      </c>
    </row>
    <row r="1943" spans="1:8" ht="16.5" thickBot="1">
      <c r="A1943" s="12" t="s">
        <v>24</v>
      </c>
      <c r="B1943" s="24">
        <v>0.08</v>
      </c>
      <c r="C1943" s="26">
        <v>8.4000000000000005E-2</v>
      </c>
      <c r="D1943" s="24">
        <v>0</v>
      </c>
      <c r="E1943" s="26">
        <v>0</v>
      </c>
      <c r="F1943" s="26">
        <v>0</v>
      </c>
      <c r="G1943" s="26">
        <v>8.4000000000000005E-2</v>
      </c>
      <c r="H1943" s="109" t="s">
        <v>818</v>
      </c>
    </row>
    <row r="1944" spans="1:8" ht="16.5" thickBot="1">
      <c r="A1944" s="12" t="s">
        <v>25</v>
      </c>
      <c r="B1944" s="24">
        <v>0</v>
      </c>
      <c r="C1944" s="26">
        <v>0</v>
      </c>
      <c r="D1944" s="24">
        <v>0</v>
      </c>
      <c r="E1944" s="26">
        <v>0</v>
      </c>
      <c r="F1944" s="26">
        <v>0</v>
      </c>
      <c r="G1944" s="26">
        <v>0</v>
      </c>
      <c r="H1944" s="109" t="s">
        <v>26</v>
      </c>
    </row>
    <row r="1945" spans="1:8" ht="16.5" thickBot="1">
      <c r="A1945" s="12" t="s">
        <v>27</v>
      </c>
      <c r="B1945" s="24">
        <v>0.39100000000000001</v>
      </c>
      <c r="C1945" s="26">
        <v>0.54900000000000004</v>
      </c>
      <c r="D1945" s="24">
        <v>0.58099999999999996</v>
      </c>
      <c r="E1945" s="26">
        <v>0.55400000000000005</v>
      </c>
      <c r="F1945" s="26">
        <v>0.26300000000000001</v>
      </c>
      <c r="G1945" s="26">
        <v>0.19600000000000001</v>
      </c>
      <c r="H1945" s="109" t="s">
        <v>851</v>
      </c>
    </row>
    <row r="1946" spans="1:8" ht="16.5" thickBot="1">
      <c r="A1946" s="12" t="s">
        <v>28</v>
      </c>
      <c r="B1946" s="24">
        <v>7.3999999999999996E-2</v>
      </c>
      <c r="C1946" s="26">
        <v>9.2999999999999999E-2</v>
      </c>
      <c r="D1946" s="24">
        <v>0</v>
      </c>
      <c r="E1946" s="26">
        <v>0</v>
      </c>
      <c r="F1946" s="26">
        <v>0</v>
      </c>
      <c r="G1946" s="26">
        <v>1.2E-2</v>
      </c>
      <c r="H1946" s="109" t="s">
        <v>853</v>
      </c>
    </row>
    <row r="1947" spans="1:8" ht="16.5" thickBot="1">
      <c r="A1947" s="12" t="s">
        <v>29</v>
      </c>
      <c r="B1947" s="24">
        <v>0</v>
      </c>
      <c r="C1947" s="26">
        <v>0</v>
      </c>
      <c r="D1947" s="24">
        <v>0</v>
      </c>
      <c r="E1947" s="26">
        <v>0</v>
      </c>
      <c r="F1947" s="26">
        <v>0</v>
      </c>
      <c r="G1947" s="26">
        <v>0</v>
      </c>
      <c r="H1947" s="109" t="s">
        <v>821</v>
      </c>
    </row>
    <row r="1948" spans="1:8" ht="16.5" thickBot="1">
      <c r="A1948" s="12" t="s">
        <v>30</v>
      </c>
      <c r="B1948" s="24">
        <v>0.66900000000000004</v>
      </c>
      <c r="C1948" s="26">
        <v>0.14000000000000001</v>
      </c>
      <c r="D1948" s="24">
        <v>1.9330000000000001</v>
      </c>
      <c r="E1948" s="26">
        <v>0.53700000000000003</v>
      </c>
      <c r="F1948" s="26">
        <v>1.0189999999999999</v>
      </c>
      <c r="G1948" s="26">
        <v>0.66600000000000004</v>
      </c>
      <c r="H1948" s="109" t="s">
        <v>848</v>
      </c>
    </row>
    <row r="1949" spans="1:8" ht="16.5" thickBot="1">
      <c r="A1949" s="12" t="s">
        <v>31</v>
      </c>
      <c r="B1949" s="24">
        <v>1E-3</v>
      </c>
      <c r="C1949" s="26">
        <v>2.8E-3</v>
      </c>
      <c r="D1949" s="24">
        <v>3.3000000000000002E-2</v>
      </c>
      <c r="E1949" s="26">
        <v>3.2000000000000001E-2</v>
      </c>
      <c r="F1949" s="26">
        <v>4.9000000000000002E-2</v>
      </c>
      <c r="G1949" s="26">
        <v>4.2999999999999997E-2</v>
      </c>
      <c r="H1949" s="109" t="s">
        <v>849</v>
      </c>
    </row>
    <row r="1950" spans="1:8" ht="16.5" thickBot="1">
      <c r="A1950" s="12" t="s">
        <v>32</v>
      </c>
      <c r="B1950" s="24">
        <v>0.58899999999999997</v>
      </c>
      <c r="C1950" s="26">
        <v>8.4000000000000005E-2</v>
      </c>
      <c r="D1950" s="24">
        <v>0.56200000000000006</v>
      </c>
      <c r="E1950" s="26">
        <v>9.9000000000000005E-2</v>
      </c>
      <c r="F1950" s="26">
        <v>0</v>
      </c>
      <c r="G1950" s="26">
        <v>0</v>
      </c>
      <c r="H1950" s="109" t="s">
        <v>854</v>
      </c>
    </row>
    <row r="1951" spans="1:8" ht="16.5" thickBot="1">
      <c r="A1951" s="12" t="s">
        <v>33</v>
      </c>
      <c r="B1951" s="24">
        <v>16.097000000000001</v>
      </c>
      <c r="C1951" s="26">
        <v>15.460572576594675</v>
      </c>
      <c r="D1951" s="24">
        <v>8.516</v>
      </c>
      <c r="E1951" s="26">
        <v>27.027999999999999</v>
      </c>
      <c r="F1951" s="26">
        <v>8.516</v>
      </c>
      <c r="G1951" s="26">
        <v>27.027999999999999</v>
      </c>
      <c r="H1951" s="109" t="s">
        <v>852</v>
      </c>
    </row>
    <row r="1952" spans="1:8" ht="16.5" thickBot="1">
      <c r="A1952" s="12" t="s">
        <v>34</v>
      </c>
      <c r="B1952" s="24">
        <v>0.106</v>
      </c>
      <c r="C1952" s="26">
        <v>8.1000000000000003E-2</v>
      </c>
      <c r="D1952" s="24">
        <v>3.5999999999999997E-2</v>
      </c>
      <c r="E1952" s="26">
        <v>3.9E-2</v>
      </c>
      <c r="F1952" s="26">
        <v>2.1999999999999999E-2</v>
      </c>
      <c r="G1952" s="26">
        <v>1.4E-2</v>
      </c>
      <c r="H1952" s="109" t="s">
        <v>850</v>
      </c>
    </row>
    <row r="1953" spans="1:8" ht="16.5" thickBot="1">
      <c r="A1953" s="12" t="s">
        <v>35</v>
      </c>
      <c r="B1953" s="24">
        <v>0</v>
      </c>
      <c r="C1953" s="26">
        <v>0</v>
      </c>
      <c r="D1953" s="24">
        <v>0</v>
      </c>
      <c r="E1953" s="26">
        <v>0</v>
      </c>
      <c r="F1953" s="26">
        <v>0</v>
      </c>
      <c r="G1953" s="26">
        <v>0</v>
      </c>
      <c r="H1953" s="109" t="s">
        <v>36</v>
      </c>
    </row>
    <row r="1954" spans="1:8" ht="16.5" thickBot="1">
      <c r="A1954" s="54" t="s">
        <v>37</v>
      </c>
      <c r="B1954" s="27">
        <v>0</v>
      </c>
      <c r="C1954" s="28">
        <v>0</v>
      </c>
      <c r="D1954" s="27">
        <v>0.09</v>
      </c>
      <c r="E1954" s="28">
        <v>7.5999999999999998E-2</v>
      </c>
      <c r="F1954" s="26">
        <v>4.5999999999999999E-2</v>
      </c>
      <c r="G1954" s="26">
        <v>0.10299999999999999</v>
      </c>
      <c r="H1954" s="108" t="s">
        <v>38</v>
      </c>
    </row>
    <row r="1955" spans="1:8" ht="16.5" thickBot="1">
      <c r="A1955" s="75" t="s">
        <v>552</v>
      </c>
      <c r="B1955" s="77">
        <f t="shared" ref="B1955:G1955" si="177">SUM(B1933:B1954)</f>
        <v>28.728144400000005</v>
      </c>
      <c r="C1955" s="77">
        <f t="shared" si="177"/>
        <v>26.390150846594675</v>
      </c>
      <c r="D1955" s="77">
        <f t="shared" si="177"/>
        <v>25.512000000000004</v>
      </c>
      <c r="E1955" s="77">
        <f t="shared" si="177"/>
        <v>41.802</v>
      </c>
      <c r="F1955" s="77">
        <f t="shared" si="177"/>
        <v>45.134999999999984</v>
      </c>
      <c r="G1955" s="77">
        <f t="shared" si="177"/>
        <v>52.126999999999995</v>
      </c>
      <c r="H1955" s="105" t="s">
        <v>855</v>
      </c>
    </row>
    <row r="1956" spans="1:8" ht="16.5" thickBot="1">
      <c r="A1956" s="75" t="s">
        <v>545</v>
      </c>
      <c r="B1956" s="77">
        <v>1969.0640000000001</v>
      </c>
      <c r="C1956" s="77">
        <v>3633.1579999999999</v>
      </c>
      <c r="D1956" s="77">
        <v>2172.0659999999998</v>
      </c>
      <c r="E1956" s="77">
        <v>3147.451</v>
      </c>
      <c r="F1956" s="126">
        <v>2347.3040000000001</v>
      </c>
      <c r="G1956" s="126">
        <v>2132.34</v>
      </c>
      <c r="H1956" s="112" t="s">
        <v>553</v>
      </c>
    </row>
    <row r="1958" spans="1:8">
      <c r="A1958" s="122" t="s">
        <v>170</v>
      </c>
      <c r="B1958" s="65"/>
      <c r="C1958" s="65"/>
      <c r="D1958" s="34"/>
      <c r="E1958" s="34"/>
      <c r="F1958" s="34"/>
      <c r="G1958" s="34"/>
      <c r="H1958" s="34" t="s">
        <v>171</v>
      </c>
    </row>
    <row r="1959" spans="1:8" ht="15.75" customHeight="1">
      <c r="A1959" s="70" t="s">
        <v>694</v>
      </c>
      <c r="B1959" s="65"/>
      <c r="C1959" s="65"/>
      <c r="D1959" s="65"/>
      <c r="E1959" s="66"/>
      <c r="F1959" s="65"/>
      <c r="H1959" s="66" t="s">
        <v>203</v>
      </c>
    </row>
    <row r="1960" spans="1:8" ht="16.5" customHeight="1" thickBot="1">
      <c r="A1960" s="68" t="s">
        <v>43</v>
      </c>
      <c r="B1960" s="65"/>
      <c r="C1960" s="65"/>
      <c r="D1960" s="65"/>
      <c r="E1960" s="38"/>
      <c r="F1960" s="65"/>
      <c r="G1960" s="38" t="s">
        <v>477</v>
      </c>
      <c r="H1960" s="38" t="s">
        <v>476</v>
      </c>
    </row>
    <row r="1961" spans="1:8" ht="16.5" thickBot="1">
      <c r="A1961" s="55" t="s">
        <v>7</v>
      </c>
      <c r="B1961" s="238">
        <v>2016</v>
      </c>
      <c r="C1961" s="239"/>
      <c r="D1961" s="238">
        <v>2017</v>
      </c>
      <c r="E1961" s="239"/>
      <c r="F1961" s="238">
        <v>2018</v>
      </c>
      <c r="G1961" s="239"/>
      <c r="H1961" s="56" t="s">
        <v>3</v>
      </c>
    </row>
    <row r="1962" spans="1:8">
      <c r="A1962" s="57"/>
      <c r="B1962" s="54" t="s">
        <v>46</v>
      </c>
      <c r="C1962" s="103" t="s">
        <v>47</v>
      </c>
      <c r="D1962" s="103" t="s">
        <v>46</v>
      </c>
      <c r="E1962" s="22" t="s">
        <v>47</v>
      </c>
      <c r="F1962" s="144" t="s">
        <v>46</v>
      </c>
      <c r="G1962" s="22" t="s">
        <v>47</v>
      </c>
      <c r="H1962" s="58"/>
    </row>
    <row r="1963" spans="1:8" ht="16.5" thickBot="1">
      <c r="A1963" s="59"/>
      <c r="B1963" s="23" t="s">
        <v>48</v>
      </c>
      <c r="C1963" s="6" t="s">
        <v>49</v>
      </c>
      <c r="D1963" s="107" t="s">
        <v>48</v>
      </c>
      <c r="E1963" s="2" t="s">
        <v>49</v>
      </c>
      <c r="F1963" s="147" t="s">
        <v>48</v>
      </c>
      <c r="G1963" s="2" t="s">
        <v>49</v>
      </c>
      <c r="H1963" s="60"/>
    </row>
    <row r="1964" spans="1:8" ht="17.25" thickTop="1" thickBot="1">
      <c r="A1964" s="12" t="s">
        <v>13</v>
      </c>
      <c r="B1964" s="24">
        <v>0</v>
      </c>
      <c r="C1964" s="26">
        <v>0</v>
      </c>
      <c r="D1964" s="24">
        <v>0</v>
      </c>
      <c r="E1964" s="26">
        <v>0</v>
      </c>
      <c r="F1964" s="164">
        <v>0</v>
      </c>
      <c r="G1964" s="164">
        <v>0</v>
      </c>
      <c r="H1964" s="149" t="s">
        <v>819</v>
      </c>
    </row>
    <row r="1965" spans="1:8" ht="16.5" thickBot="1">
      <c r="A1965" s="12" t="s">
        <v>14</v>
      </c>
      <c r="B1965" s="24">
        <v>8.9999999999999993E-3</v>
      </c>
      <c r="C1965" s="26">
        <v>1.7999999999999999E-2</v>
      </c>
      <c r="D1965" s="24">
        <v>1.9E-2</v>
      </c>
      <c r="E1965" s="26">
        <v>0.01</v>
      </c>
      <c r="F1965" s="164">
        <v>2.5000000000000001E-2</v>
      </c>
      <c r="G1965" s="164">
        <v>6.3E-2</v>
      </c>
      <c r="H1965" s="149" t="s">
        <v>840</v>
      </c>
    </row>
    <row r="1966" spans="1:8" ht="16.5" thickBot="1">
      <c r="A1966" s="12" t="s">
        <v>15</v>
      </c>
      <c r="B1966" s="24">
        <v>1E-3</v>
      </c>
      <c r="C1966" s="26">
        <v>2.1000000000000001E-2</v>
      </c>
      <c r="D1966" s="24">
        <v>3.0000000000000001E-3</v>
      </c>
      <c r="E1966" s="26">
        <v>0.06</v>
      </c>
      <c r="F1966" s="164">
        <v>4.4999999999999998E-2</v>
      </c>
      <c r="G1966" s="164">
        <v>0.17599999999999999</v>
      </c>
      <c r="H1966" s="149" t="s">
        <v>841</v>
      </c>
    </row>
    <row r="1967" spans="1:8" ht="16.5" thickBot="1">
      <c r="A1967" s="12" t="s">
        <v>16</v>
      </c>
      <c r="B1967" s="24">
        <v>2E-3</v>
      </c>
      <c r="C1967" s="26">
        <v>6.0000000000000001E-3</v>
      </c>
      <c r="D1967" s="24">
        <v>2.1999999999999999E-2</v>
      </c>
      <c r="E1967" s="26">
        <v>1.7000000000000001E-2</v>
      </c>
      <c r="F1967" s="164">
        <v>0.02</v>
      </c>
      <c r="G1967" s="164">
        <v>0.05</v>
      </c>
      <c r="H1967" s="149" t="s">
        <v>844</v>
      </c>
    </row>
    <row r="1968" spans="1:8" ht="16.5" thickBot="1">
      <c r="A1968" s="12" t="s">
        <v>17</v>
      </c>
      <c r="B1968" s="24">
        <v>0</v>
      </c>
      <c r="C1968" s="26">
        <v>0</v>
      </c>
      <c r="D1968" s="24">
        <v>0</v>
      </c>
      <c r="E1968" s="26">
        <v>0</v>
      </c>
      <c r="F1968" s="164">
        <v>0</v>
      </c>
      <c r="G1968" s="164">
        <v>0</v>
      </c>
      <c r="H1968" s="149" t="s">
        <v>845</v>
      </c>
    </row>
    <row r="1969" spans="1:8" ht="16.5" thickBot="1">
      <c r="A1969" s="12" t="s">
        <v>18</v>
      </c>
      <c r="B1969" s="24">
        <v>0</v>
      </c>
      <c r="C1969" s="26">
        <v>0</v>
      </c>
      <c r="D1969" s="24">
        <v>0</v>
      </c>
      <c r="E1969" s="26">
        <v>0</v>
      </c>
      <c r="F1969" s="164">
        <v>0</v>
      </c>
      <c r="G1969" s="164">
        <v>0</v>
      </c>
      <c r="H1969" s="149" t="s">
        <v>820</v>
      </c>
    </row>
    <row r="1970" spans="1:8" ht="16.5" thickBot="1">
      <c r="A1970" s="12" t="s">
        <v>19</v>
      </c>
      <c r="B1970" s="24">
        <v>0</v>
      </c>
      <c r="C1970" s="26">
        <v>0</v>
      </c>
      <c r="D1970" s="24">
        <v>0</v>
      </c>
      <c r="E1970" s="26">
        <v>0</v>
      </c>
      <c r="F1970" s="164">
        <v>0</v>
      </c>
      <c r="G1970" s="164">
        <v>0</v>
      </c>
      <c r="H1970" s="149" t="s">
        <v>20</v>
      </c>
    </row>
    <row r="1971" spans="1:8" ht="16.5" thickBot="1">
      <c r="A1971" s="12" t="s">
        <v>21</v>
      </c>
      <c r="B1971" s="24">
        <v>0.72899999999999998</v>
      </c>
      <c r="C1971" s="26">
        <v>0.25700000000000001</v>
      </c>
      <c r="D1971" s="24">
        <v>0.20599999999999999</v>
      </c>
      <c r="E1971" s="26">
        <v>7.0999999999999994E-2</v>
      </c>
      <c r="F1971" s="164">
        <v>7.3999999999999996E-2</v>
      </c>
      <c r="G1971" s="164">
        <v>2.8000000000000001E-2</v>
      </c>
      <c r="H1971" s="149" t="s">
        <v>846</v>
      </c>
    </row>
    <row r="1972" spans="1:8" ht="16.5" thickBot="1">
      <c r="A1972" s="12" t="s">
        <v>22</v>
      </c>
      <c r="B1972" s="24">
        <v>3.2000000000000001E-2</v>
      </c>
      <c r="C1972" s="26">
        <v>3.2000000000000001E-2</v>
      </c>
      <c r="D1972" s="24">
        <v>0</v>
      </c>
      <c r="E1972" s="26">
        <v>0</v>
      </c>
      <c r="F1972" s="164">
        <v>0</v>
      </c>
      <c r="G1972" s="164">
        <v>0</v>
      </c>
      <c r="H1972" s="149" t="s">
        <v>847</v>
      </c>
    </row>
    <row r="1973" spans="1:8" ht="16.5" thickBot="1">
      <c r="A1973" s="12" t="s">
        <v>23</v>
      </c>
      <c r="B1973" s="24">
        <v>0.06</v>
      </c>
      <c r="C1973" s="26">
        <v>7.2999999999999995E-2</v>
      </c>
      <c r="D1973" s="24">
        <v>0</v>
      </c>
      <c r="E1973" s="26">
        <v>0</v>
      </c>
      <c r="F1973" s="164">
        <v>0</v>
      </c>
      <c r="G1973" s="164">
        <v>0</v>
      </c>
      <c r="H1973" s="149" t="s">
        <v>856</v>
      </c>
    </row>
    <row r="1974" spans="1:8" ht="16.5" thickBot="1">
      <c r="A1974" s="12" t="s">
        <v>24</v>
      </c>
      <c r="B1974" s="24">
        <v>8.8999999999999996E-2</v>
      </c>
      <c r="C1974" s="26">
        <v>0.109</v>
      </c>
      <c r="D1974" s="24">
        <v>0</v>
      </c>
      <c r="E1974" s="26">
        <v>0</v>
      </c>
      <c r="F1974" s="164">
        <v>0</v>
      </c>
      <c r="G1974" s="164">
        <v>0</v>
      </c>
      <c r="H1974" s="149" t="s">
        <v>818</v>
      </c>
    </row>
    <row r="1975" spans="1:8" ht="16.5" thickBot="1">
      <c r="A1975" s="12" t="s">
        <v>25</v>
      </c>
      <c r="B1975" s="24">
        <v>0</v>
      </c>
      <c r="C1975" s="26">
        <v>0</v>
      </c>
      <c r="D1975" s="24">
        <v>0</v>
      </c>
      <c r="E1975" s="26">
        <v>0</v>
      </c>
      <c r="F1975" s="164">
        <v>0</v>
      </c>
      <c r="G1975" s="164">
        <v>0</v>
      </c>
      <c r="H1975" s="149" t="s">
        <v>26</v>
      </c>
    </row>
    <row r="1976" spans="1:8" ht="16.5" thickBot="1">
      <c r="A1976" s="12" t="s">
        <v>27</v>
      </c>
      <c r="B1976" s="24">
        <v>8.0000000000000002E-3</v>
      </c>
      <c r="C1976" s="26">
        <v>2E-3</v>
      </c>
      <c r="D1976" s="24">
        <v>8.9999999999999993E-3</v>
      </c>
      <c r="E1976" s="26">
        <v>1E-3</v>
      </c>
      <c r="F1976" s="164">
        <v>0</v>
      </c>
      <c r="G1976" s="164">
        <v>0</v>
      </c>
      <c r="H1976" s="149" t="s">
        <v>851</v>
      </c>
    </row>
    <row r="1977" spans="1:8" ht="16.5" thickBot="1">
      <c r="A1977" s="12" t="s">
        <v>28</v>
      </c>
      <c r="B1977" s="24">
        <v>0</v>
      </c>
      <c r="C1977" s="26">
        <v>0</v>
      </c>
      <c r="D1977" s="24">
        <v>0.106</v>
      </c>
      <c r="E1977" s="26">
        <v>0.95599999999999996</v>
      </c>
      <c r="F1977" s="164">
        <v>0</v>
      </c>
      <c r="G1977" s="164">
        <v>0</v>
      </c>
      <c r="H1977" s="149" t="s">
        <v>853</v>
      </c>
    </row>
    <row r="1978" spans="1:8" ht="16.5" thickBot="1">
      <c r="A1978" s="12" t="s">
        <v>29</v>
      </c>
      <c r="B1978" s="24">
        <v>0</v>
      </c>
      <c r="C1978" s="26">
        <v>0</v>
      </c>
      <c r="D1978" s="24">
        <v>0</v>
      </c>
      <c r="E1978" s="26">
        <v>0</v>
      </c>
      <c r="F1978" s="164">
        <v>0</v>
      </c>
      <c r="G1978" s="164">
        <v>0</v>
      </c>
      <c r="H1978" s="149" t="s">
        <v>821</v>
      </c>
    </row>
    <row r="1979" spans="1:8" ht="16.5" thickBot="1">
      <c r="A1979" s="12" t="s">
        <v>30</v>
      </c>
      <c r="B1979" s="24">
        <v>1.9E-2</v>
      </c>
      <c r="C1979" s="26">
        <v>4.0000000000000001E-3</v>
      </c>
      <c r="D1979" s="24">
        <v>4.3070000000000004</v>
      </c>
      <c r="E1979" s="26">
        <v>0.92300000000000004</v>
      </c>
      <c r="F1979" s="164">
        <v>0.27800000000000002</v>
      </c>
      <c r="G1979" s="164">
        <v>0.23599999999999999</v>
      </c>
      <c r="H1979" s="149" t="s">
        <v>848</v>
      </c>
    </row>
    <row r="1980" spans="1:8" ht="16.5" thickBot="1">
      <c r="A1980" s="12" t="s">
        <v>31</v>
      </c>
      <c r="B1980" s="24">
        <v>1E-3</v>
      </c>
      <c r="C1980" s="26">
        <v>4.0000000000000001E-3</v>
      </c>
      <c r="D1980" s="24">
        <v>0</v>
      </c>
      <c r="E1980" s="26">
        <v>0</v>
      </c>
      <c r="F1980" s="164">
        <v>0</v>
      </c>
      <c r="G1980" s="164">
        <v>0</v>
      </c>
      <c r="H1980" s="149" t="s">
        <v>849</v>
      </c>
    </row>
    <row r="1981" spans="1:8" ht="16.5" thickBot="1">
      <c r="A1981" s="12" t="s">
        <v>32</v>
      </c>
      <c r="B1981" s="24">
        <v>0</v>
      </c>
      <c r="C1981" s="26">
        <v>0</v>
      </c>
      <c r="D1981" s="24">
        <v>0</v>
      </c>
      <c r="E1981" s="26">
        <v>0</v>
      </c>
      <c r="F1981" s="164">
        <v>0</v>
      </c>
      <c r="G1981" s="164">
        <v>0</v>
      </c>
      <c r="H1981" s="149" t="s">
        <v>854</v>
      </c>
    </row>
    <row r="1982" spans="1:8" ht="16.5" thickBot="1">
      <c r="A1982" s="12" t="s">
        <v>33</v>
      </c>
      <c r="B1982" s="24">
        <v>0.52200000000000002</v>
      </c>
      <c r="C1982" s="26">
        <v>0.48499999999999999</v>
      </c>
      <c r="D1982" s="24">
        <v>0.60099999999999998</v>
      </c>
      <c r="E1982" s="26">
        <v>0.72399999999999998</v>
      </c>
      <c r="F1982" s="164">
        <v>0.67500000000000004</v>
      </c>
      <c r="G1982" s="164">
        <v>0.58399999999999996</v>
      </c>
      <c r="H1982" s="149" t="s">
        <v>852</v>
      </c>
    </row>
    <row r="1983" spans="1:8" ht="16.5" thickBot="1">
      <c r="A1983" s="12" t="s">
        <v>34</v>
      </c>
      <c r="B1983" s="24">
        <v>1.0780000000000001</v>
      </c>
      <c r="C1983" s="26">
        <v>1.24</v>
      </c>
      <c r="D1983" s="24">
        <v>1.3480000000000001</v>
      </c>
      <c r="E1983" s="26">
        <v>2.5649999999999999</v>
      </c>
      <c r="F1983" s="164">
        <v>6.7009999999999996</v>
      </c>
      <c r="G1983" s="164">
        <v>5.8639999999999999</v>
      </c>
      <c r="H1983" s="149" t="s">
        <v>850</v>
      </c>
    </row>
    <row r="1984" spans="1:8" ht="16.5" thickBot="1">
      <c r="A1984" s="12" t="s">
        <v>35</v>
      </c>
      <c r="B1984" s="24">
        <v>0</v>
      </c>
      <c r="C1984" s="26">
        <v>0</v>
      </c>
      <c r="D1984" s="24">
        <v>0</v>
      </c>
      <c r="E1984" s="26">
        <v>0</v>
      </c>
      <c r="F1984" s="164">
        <v>0</v>
      </c>
      <c r="G1984" s="164">
        <v>0</v>
      </c>
      <c r="H1984" s="149" t="s">
        <v>36</v>
      </c>
    </row>
    <row r="1985" spans="1:8" ht="16.5" thickBot="1">
      <c r="A1985" s="54" t="s">
        <v>37</v>
      </c>
      <c r="B1985" s="27">
        <v>0</v>
      </c>
      <c r="C1985" s="28">
        <v>0</v>
      </c>
      <c r="D1985" s="27">
        <v>0.96799999999999997</v>
      </c>
      <c r="E1985" s="28">
        <v>0.72099999999999997</v>
      </c>
      <c r="F1985" s="164">
        <v>0.79500000000000004</v>
      </c>
      <c r="G1985" s="164">
        <v>0.96499999999999997</v>
      </c>
      <c r="H1985" s="148" t="s">
        <v>38</v>
      </c>
    </row>
    <row r="1986" spans="1:8" ht="16.5" thickBot="1">
      <c r="A1986" s="75" t="s">
        <v>552</v>
      </c>
      <c r="B1986" s="77">
        <f>SUM(B1964:B1985)</f>
        <v>2.5499999999999998</v>
      </c>
      <c r="C1986" s="77">
        <f>SUM(C1964:C1985)</f>
        <v>2.2510000000000003</v>
      </c>
      <c r="D1986" s="77">
        <f>SUM(D1964:D1985)</f>
        <v>7.5890000000000004</v>
      </c>
      <c r="E1986" s="77">
        <f>SUM(E1964:E1985)</f>
        <v>6.048</v>
      </c>
      <c r="F1986" s="165">
        <v>9.2029999999999994</v>
      </c>
      <c r="G1986" s="165">
        <v>8.0020000000000007</v>
      </c>
      <c r="H1986" s="145" t="s">
        <v>855</v>
      </c>
    </row>
    <row r="1987" spans="1:8" ht="16.5" thickBot="1">
      <c r="A1987" s="75" t="s">
        <v>545</v>
      </c>
      <c r="B1987" s="77">
        <v>287.22300000000001</v>
      </c>
      <c r="C1987" s="77">
        <v>293.70600000000002</v>
      </c>
      <c r="D1987" s="77">
        <v>322.42200000000003</v>
      </c>
      <c r="E1987" s="77">
        <v>302.10399999999998</v>
      </c>
      <c r="F1987" s="165">
        <v>292.42399999999998</v>
      </c>
      <c r="G1987" s="165">
        <v>309.10899999999998</v>
      </c>
      <c r="H1987" s="112" t="s">
        <v>553</v>
      </c>
    </row>
    <row r="1990" spans="1:8">
      <c r="A1990" s="122" t="s">
        <v>173</v>
      </c>
      <c r="B1990" s="65"/>
      <c r="C1990" s="65"/>
      <c r="D1990" s="65"/>
      <c r="E1990" s="65"/>
      <c r="F1990" s="65"/>
      <c r="G1990" s="65">
        <v>70820</v>
      </c>
      <c r="H1990" s="34" t="s">
        <v>174</v>
      </c>
    </row>
    <row r="1991" spans="1:8">
      <c r="A1991" s="98" t="s">
        <v>695</v>
      </c>
      <c r="B1991" s="65"/>
      <c r="C1991" s="65"/>
      <c r="D1991" s="65"/>
      <c r="E1991" s="65"/>
      <c r="F1991" s="65"/>
      <c r="G1991" s="65"/>
      <c r="H1991" s="34" t="s">
        <v>206</v>
      </c>
    </row>
    <row r="1992" spans="1:8" ht="16.5" customHeight="1" thickBot="1">
      <c r="A1992" s="68" t="s">
        <v>43</v>
      </c>
      <c r="B1992" s="65"/>
      <c r="C1992" s="65"/>
      <c r="D1992" s="65"/>
      <c r="E1992" s="38"/>
      <c r="F1992" s="65"/>
      <c r="G1992" s="38" t="s">
        <v>477</v>
      </c>
      <c r="H1992" s="38" t="s">
        <v>476</v>
      </c>
    </row>
    <row r="1993" spans="1:8" ht="16.5" thickBot="1">
      <c r="A1993" s="55" t="s">
        <v>7</v>
      </c>
      <c r="B1993" s="238">
        <v>2016</v>
      </c>
      <c r="C1993" s="239"/>
      <c r="D1993" s="238">
        <v>2017</v>
      </c>
      <c r="E1993" s="239"/>
      <c r="F1993" s="238">
        <v>2018</v>
      </c>
      <c r="G1993" s="239"/>
      <c r="H1993" s="56" t="s">
        <v>3</v>
      </c>
    </row>
    <row r="1994" spans="1:8">
      <c r="A1994" s="57"/>
      <c r="B1994" s="54" t="s">
        <v>46</v>
      </c>
      <c r="C1994" s="103" t="s">
        <v>47</v>
      </c>
      <c r="D1994" s="103" t="s">
        <v>46</v>
      </c>
      <c r="E1994" s="22" t="s">
        <v>47</v>
      </c>
      <c r="F1994" s="169" t="s">
        <v>46</v>
      </c>
      <c r="G1994" s="22" t="s">
        <v>47</v>
      </c>
      <c r="H1994" s="58"/>
    </row>
    <row r="1995" spans="1:8" ht="16.5" thickBot="1">
      <c r="A1995" s="59"/>
      <c r="B1995" s="23" t="s">
        <v>48</v>
      </c>
      <c r="C1995" s="6" t="s">
        <v>49</v>
      </c>
      <c r="D1995" s="107" t="s">
        <v>48</v>
      </c>
      <c r="E1995" s="2" t="s">
        <v>49</v>
      </c>
      <c r="F1995" s="168" t="s">
        <v>48</v>
      </c>
      <c r="G1995" s="2" t="s">
        <v>49</v>
      </c>
      <c r="H1995" s="60"/>
    </row>
    <row r="1996" spans="1:8" ht="17.25" thickTop="1" thickBot="1">
      <c r="A1996" s="12" t="s">
        <v>13</v>
      </c>
      <c r="B1996" s="24">
        <v>1.5635969999999999</v>
      </c>
      <c r="C1996" s="26">
        <v>2.3140000000000001</v>
      </c>
      <c r="D1996" s="24">
        <v>0.76375000000000004</v>
      </c>
      <c r="E1996" s="26">
        <v>1.32</v>
      </c>
      <c r="F1996" s="26">
        <v>0.84299999999999997</v>
      </c>
      <c r="G1996" s="26">
        <v>1.2030000000000001</v>
      </c>
      <c r="H1996" s="171" t="s">
        <v>819</v>
      </c>
    </row>
    <row r="1997" spans="1:8" ht="16.5" thickBot="1">
      <c r="A1997" s="12" t="s">
        <v>14</v>
      </c>
      <c r="B1997" s="24">
        <v>0.83199999999999996</v>
      </c>
      <c r="C1997" s="26">
        <v>2.2080000000000002</v>
      </c>
      <c r="D1997" s="24">
        <v>0.46800000000000003</v>
      </c>
      <c r="E1997" s="26">
        <v>0.67200000000000004</v>
      </c>
      <c r="F1997" s="26">
        <v>1.3009999999999999</v>
      </c>
      <c r="G1997" s="26">
        <v>0.57699999999999996</v>
      </c>
      <c r="H1997" s="171" t="s">
        <v>840</v>
      </c>
    </row>
    <row r="1998" spans="1:8" ht="16.5" thickBot="1">
      <c r="A1998" s="12" t="s">
        <v>15</v>
      </c>
      <c r="B1998" s="24">
        <v>0</v>
      </c>
      <c r="C1998" s="26">
        <v>1E-3</v>
      </c>
      <c r="D1998" s="24">
        <v>4.1000000000000002E-2</v>
      </c>
      <c r="E1998" s="26">
        <v>3.7999999999999999E-2</v>
      </c>
      <c r="F1998" s="26">
        <v>0.26700000000000002</v>
      </c>
      <c r="G1998" s="26">
        <v>0.56299999999999994</v>
      </c>
      <c r="H1998" s="171" t="s">
        <v>841</v>
      </c>
    </row>
    <row r="1999" spans="1:8" ht="16.5" thickBot="1">
      <c r="A1999" s="12" t="s">
        <v>16</v>
      </c>
      <c r="B1999" s="24">
        <v>2.69E-2</v>
      </c>
      <c r="C1999" s="26">
        <v>2.2359999999999998E-2</v>
      </c>
      <c r="D1999" s="24">
        <v>2.1000000000000001E-2</v>
      </c>
      <c r="E1999" s="26">
        <v>7.0000000000000001E-3</v>
      </c>
      <c r="F1999" s="26">
        <v>0</v>
      </c>
      <c r="G1999" s="26">
        <v>1E-3</v>
      </c>
      <c r="H1999" s="171" t="s">
        <v>844</v>
      </c>
    </row>
    <row r="2000" spans="1:8" ht="16.5" thickBot="1">
      <c r="A2000" s="12" t="s">
        <v>17</v>
      </c>
      <c r="B2000" s="24">
        <v>2.7114999999999997E-2</v>
      </c>
      <c r="C2000" s="26">
        <v>1.7607083219999993E-2</v>
      </c>
      <c r="D2000" s="24">
        <v>4.2950000000000002E-2</v>
      </c>
      <c r="E2000" s="26">
        <v>2.7603143210000004E-2</v>
      </c>
      <c r="F2000" s="26">
        <v>3.1E-2</v>
      </c>
      <c r="G2000" s="26">
        <v>3.4000000000000002E-2</v>
      </c>
      <c r="H2000" s="171" t="s">
        <v>845</v>
      </c>
    </row>
    <row r="2001" spans="1:8" ht="16.5" thickBot="1">
      <c r="A2001" s="12" t="s">
        <v>18</v>
      </c>
      <c r="B2001" s="24">
        <v>0</v>
      </c>
      <c r="C2001" s="26">
        <v>0</v>
      </c>
      <c r="D2001" s="24">
        <v>0</v>
      </c>
      <c r="E2001" s="26">
        <v>0</v>
      </c>
      <c r="F2001" s="26">
        <v>0</v>
      </c>
      <c r="G2001" s="26">
        <v>0</v>
      </c>
      <c r="H2001" s="171" t="s">
        <v>820</v>
      </c>
    </row>
    <row r="2002" spans="1:8" ht="16.5" thickBot="1">
      <c r="A2002" s="12" t="s">
        <v>19</v>
      </c>
      <c r="B2002" s="24">
        <v>0</v>
      </c>
      <c r="C2002" s="26">
        <v>0</v>
      </c>
      <c r="D2002" s="24">
        <v>0</v>
      </c>
      <c r="E2002" s="26">
        <v>0</v>
      </c>
      <c r="F2002" s="26">
        <v>0</v>
      </c>
      <c r="G2002" s="26">
        <v>0</v>
      </c>
      <c r="H2002" s="171" t="s">
        <v>20</v>
      </c>
    </row>
    <row r="2003" spans="1:8" ht="16.5" thickBot="1">
      <c r="A2003" s="12" t="s">
        <v>21</v>
      </c>
      <c r="B2003" s="24">
        <v>5.1429999999999998</v>
      </c>
      <c r="C2003" s="26">
        <v>1.6970000000000001</v>
      </c>
      <c r="D2003" s="24">
        <v>0</v>
      </c>
      <c r="E2003" s="26">
        <v>0</v>
      </c>
      <c r="F2003" s="26">
        <v>2.0110000000000001</v>
      </c>
      <c r="G2003" s="26">
        <v>0.67900000000000005</v>
      </c>
      <c r="H2003" s="171" t="s">
        <v>846</v>
      </c>
    </row>
    <row r="2004" spans="1:8" ht="16.5" thickBot="1">
      <c r="A2004" s="12" t="s">
        <v>22</v>
      </c>
      <c r="B2004" s="24">
        <v>0.01</v>
      </c>
      <c r="C2004" s="26">
        <v>1.0999999999999999E-2</v>
      </c>
      <c r="D2004" s="24">
        <v>8.0000000000000002E-3</v>
      </c>
      <c r="E2004" s="26">
        <v>4.0000000000000001E-3</v>
      </c>
      <c r="F2004" s="26">
        <v>8.9999999999999993E-3</v>
      </c>
      <c r="G2004" s="26">
        <v>4.0000000000000001E-3</v>
      </c>
      <c r="H2004" s="171" t="s">
        <v>847</v>
      </c>
    </row>
    <row r="2005" spans="1:8" ht="16.5" thickBot="1">
      <c r="A2005" s="12" t="s">
        <v>23</v>
      </c>
      <c r="B2005" s="24">
        <v>1.171</v>
      </c>
      <c r="C2005" s="26">
        <v>1.115</v>
      </c>
      <c r="D2005" s="24">
        <v>2.5550000000000002</v>
      </c>
      <c r="E2005" s="26">
        <v>1.8280000000000001</v>
      </c>
      <c r="F2005" s="26">
        <v>0.24299999999999999</v>
      </c>
      <c r="G2005" s="26">
        <v>0.182</v>
      </c>
      <c r="H2005" s="171" t="s">
        <v>856</v>
      </c>
    </row>
    <row r="2006" spans="1:8" ht="16.5" thickBot="1">
      <c r="A2006" s="12" t="s">
        <v>24</v>
      </c>
      <c r="B2006" s="24">
        <v>0</v>
      </c>
      <c r="C2006" s="26">
        <v>0</v>
      </c>
      <c r="D2006" s="24">
        <v>0</v>
      </c>
      <c r="E2006" s="26">
        <v>0</v>
      </c>
      <c r="F2006" s="26">
        <v>0</v>
      </c>
      <c r="G2006" s="26">
        <v>0</v>
      </c>
      <c r="H2006" s="171" t="s">
        <v>818</v>
      </c>
    </row>
    <row r="2007" spans="1:8" ht="16.5" thickBot="1">
      <c r="A2007" s="12" t="s">
        <v>25</v>
      </c>
      <c r="B2007" s="24">
        <v>0</v>
      </c>
      <c r="C2007" s="26">
        <v>0</v>
      </c>
      <c r="D2007" s="24">
        <v>1E-3</v>
      </c>
      <c r="E2007" s="26">
        <v>1E-3</v>
      </c>
      <c r="F2007" s="26">
        <v>0</v>
      </c>
      <c r="G2007" s="26">
        <v>0</v>
      </c>
      <c r="H2007" s="171" t="s">
        <v>26</v>
      </c>
    </row>
    <row r="2008" spans="1:8" ht="16.5" thickBot="1">
      <c r="A2008" s="12" t="s">
        <v>27</v>
      </c>
      <c r="B2008" s="24">
        <v>2.000918</v>
      </c>
      <c r="C2008" s="26">
        <v>5.895026800000001</v>
      </c>
      <c r="D2008" s="24">
        <v>1.65808</v>
      </c>
      <c r="E2008" s="26">
        <v>5.4101944</v>
      </c>
      <c r="F2008" s="26">
        <v>0</v>
      </c>
      <c r="G2008" s="26">
        <v>0</v>
      </c>
      <c r="H2008" s="171" t="s">
        <v>851</v>
      </c>
    </row>
    <row r="2009" spans="1:8" ht="16.5" thickBot="1">
      <c r="A2009" s="12" t="s">
        <v>28</v>
      </c>
      <c r="B2009" s="24">
        <v>0.85199999999999998</v>
      </c>
      <c r="C2009" s="26">
        <v>1.6559999999999999</v>
      </c>
      <c r="D2009" s="24">
        <v>0</v>
      </c>
      <c r="E2009" s="26">
        <v>0</v>
      </c>
      <c r="F2009" s="26">
        <v>0</v>
      </c>
      <c r="G2009" s="26">
        <v>1.3420000000000001</v>
      </c>
      <c r="H2009" s="171" t="s">
        <v>853</v>
      </c>
    </row>
    <row r="2010" spans="1:8" ht="16.5" thickBot="1">
      <c r="A2010" s="12" t="s">
        <v>29</v>
      </c>
      <c r="B2010" s="24">
        <v>0</v>
      </c>
      <c r="C2010" s="26">
        <v>0</v>
      </c>
      <c r="D2010" s="24">
        <v>0</v>
      </c>
      <c r="E2010" s="26">
        <v>0</v>
      </c>
      <c r="F2010" s="26">
        <v>0</v>
      </c>
      <c r="G2010" s="26">
        <v>0</v>
      </c>
      <c r="H2010" s="171" t="s">
        <v>821</v>
      </c>
    </row>
    <row r="2011" spans="1:8" ht="16.5" thickBot="1">
      <c r="A2011" s="12" t="s">
        <v>30</v>
      </c>
      <c r="B2011" s="24">
        <v>0.05</v>
      </c>
      <c r="C2011" s="26">
        <v>3.9E-2</v>
      </c>
      <c r="D2011" s="24">
        <v>8.6999999999999994E-2</v>
      </c>
      <c r="E2011" s="26">
        <v>3.5000000000000003E-2</v>
      </c>
      <c r="F2011" s="26">
        <v>8.0000000000000002E-3</v>
      </c>
      <c r="G2011" s="26">
        <v>4.0000000000000001E-3</v>
      </c>
      <c r="H2011" s="171" t="s">
        <v>848</v>
      </c>
    </row>
    <row r="2012" spans="1:8" ht="16.5" thickBot="1">
      <c r="A2012" s="12" t="s">
        <v>31</v>
      </c>
      <c r="B2012" s="24">
        <v>0.11600000000000001</v>
      </c>
      <c r="C2012" s="26">
        <v>0.14699999999999999</v>
      </c>
      <c r="D2012" s="24">
        <v>0.17299999999999999</v>
      </c>
      <c r="E2012" s="26">
        <v>0.188</v>
      </c>
      <c r="F2012" s="26">
        <v>0.20200000000000001</v>
      </c>
      <c r="G2012" s="26">
        <v>0.26</v>
      </c>
      <c r="H2012" s="171" t="s">
        <v>849</v>
      </c>
    </row>
    <row r="2013" spans="1:8" ht="16.5" thickBot="1">
      <c r="A2013" s="12" t="s">
        <v>32</v>
      </c>
      <c r="B2013" s="24">
        <v>0</v>
      </c>
      <c r="C2013" s="26">
        <v>0</v>
      </c>
      <c r="D2013" s="24">
        <v>0</v>
      </c>
      <c r="E2013" s="26">
        <v>0</v>
      </c>
      <c r="F2013" s="26">
        <v>0</v>
      </c>
      <c r="G2013" s="26">
        <v>0</v>
      </c>
      <c r="H2013" s="171" t="s">
        <v>854</v>
      </c>
    </row>
    <row r="2014" spans="1:8" ht="16.5" thickBot="1">
      <c r="A2014" s="12" t="s">
        <v>33</v>
      </c>
      <c r="B2014" s="24">
        <v>32.578000000000003</v>
      </c>
      <c r="C2014" s="26">
        <v>49.059668508287295</v>
      </c>
      <c r="D2014" s="24">
        <v>27.350999999999999</v>
      </c>
      <c r="E2014" s="26">
        <v>37.715056938000842</v>
      </c>
      <c r="F2014" s="26">
        <v>25.17</v>
      </c>
      <c r="G2014" s="26">
        <v>33.344999999999999</v>
      </c>
      <c r="H2014" s="171" t="s">
        <v>852</v>
      </c>
    </row>
    <row r="2015" spans="1:8" ht="16.5" thickBot="1">
      <c r="A2015" s="12" t="s">
        <v>34</v>
      </c>
      <c r="B2015" s="24">
        <v>135.03299999999999</v>
      </c>
      <c r="C2015" s="26">
        <v>144.226</v>
      </c>
      <c r="D2015" s="24">
        <v>125.02200000000001</v>
      </c>
      <c r="E2015" s="26">
        <v>241.15600000000001</v>
      </c>
      <c r="F2015" s="26">
        <v>149.846</v>
      </c>
      <c r="G2015" s="26">
        <v>256.52800000000002</v>
      </c>
      <c r="H2015" s="171" t="s">
        <v>850</v>
      </c>
    </row>
    <row r="2016" spans="1:8" ht="16.5" thickBot="1">
      <c r="A2016" s="12" t="s">
        <v>35</v>
      </c>
      <c r="B2016" s="24">
        <v>0</v>
      </c>
      <c r="C2016" s="26">
        <v>0</v>
      </c>
      <c r="D2016" s="24">
        <v>0</v>
      </c>
      <c r="E2016" s="26">
        <v>0</v>
      </c>
      <c r="F2016" s="26">
        <v>0</v>
      </c>
      <c r="G2016" s="26">
        <v>0</v>
      </c>
      <c r="H2016" s="171" t="s">
        <v>36</v>
      </c>
    </row>
    <row r="2017" spans="1:8" ht="16.5" thickBot="1">
      <c r="A2017" s="54" t="s">
        <v>37</v>
      </c>
      <c r="B2017" s="27">
        <v>0</v>
      </c>
      <c r="C2017" s="28">
        <v>0</v>
      </c>
      <c r="D2017" s="27">
        <v>0</v>
      </c>
      <c r="E2017" s="28">
        <v>0</v>
      </c>
      <c r="F2017" s="26">
        <v>0.01</v>
      </c>
      <c r="G2017" s="26">
        <v>5.0000000000000001E-3</v>
      </c>
      <c r="H2017" s="170" t="s">
        <v>38</v>
      </c>
    </row>
    <row r="2018" spans="1:8" ht="16.5" thickBot="1">
      <c r="A2018" s="75" t="s">
        <v>552</v>
      </c>
      <c r="B2018" s="77">
        <f t="shared" ref="B2018" si="178">SUM(B1996:B2017)</f>
        <v>179.40352999999999</v>
      </c>
      <c r="C2018" s="77">
        <f t="shared" ref="C2018" si="179">SUM(C1996:C2017)</f>
        <v>208.40866239150728</v>
      </c>
      <c r="D2018" s="77">
        <f t="shared" ref="D2018" si="180">SUM(D1996:D2017)</f>
        <v>158.19177999999999</v>
      </c>
      <c r="E2018" s="77">
        <f t="shared" ref="E2018" si="181">SUM(E1996:E2017)</f>
        <v>288.40185448121088</v>
      </c>
      <c r="F2018" s="126">
        <v>184.947</v>
      </c>
      <c r="G2018" s="126">
        <v>300.358</v>
      </c>
      <c r="H2018" s="118" t="s">
        <v>855</v>
      </c>
    </row>
    <row r="2019" spans="1:8" ht="16.5" thickBot="1">
      <c r="A2019" s="75" t="s">
        <v>545</v>
      </c>
      <c r="B2019" s="77">
        <v>578.03800000000001</v>
      </c>
      <c r="C2019" s="77">
        <v>728.47</v>
      </c>
      <c r="D2019" s="77">
        <v>579.42100000000005</v>
      </c>
      <c r="E2019" s="77">
        <v>821.04</v>
      </c>
      <c r="F2019" s="126">
        <v>604.55899999999997</v>
      </c>
      <c r="G2019" s="126">
        <v>883.97400000000005</v>
      </c>
      <c r="H2019" s="112" t="s">
        <v>553</v>
      </c>
    </row>
    <row r="2028" spans="1:8">
      <c r="A2028" s="119" t="s">
        <v>176</v>
      </c>
      <c r="E2028" s="102"/>
      <c r="G2028" s="102"/>
      <c r="H2028" s="120" t="s">
        <v>177</v>
      </c>
    </row>
    <row r="2029" spans="1:8">
      <c r="A2029" s="97" t="s">
        <v>696</v>
      </c>
      <c r="E2029" s="102"/>
      <c r="G2029" s="102"/>
      <c r="H2029" s="102" t="s">
        <v>209</v>
      </c>
    </row>
    <row r="2030" spans="1:8" ht="16.5" customHeight="1" thickBot="1">
      <c r="A2030" s="68" t="s">
        <v>43</v>
      </c>
      <c r="E2030" s="38"/>
      <c r="G2030" s="38" t="s">
        <v>477</v>
      </c>
      <c r="H2030" s="38" t="s">
        <v>476</v>
      </c>
    </row>
    <row r="2031" spans="1:8" ht="16.5" thickBot="1">
      <c r="A2031" s="55" t="s">
        <v>7</v>
      </c>
      <c r="B2031" s="238">
        <v>2016</v>
      </c>
      <c r="C2031" s="239"/>
      <c r="D2031" s="238">
        <v>2017</v>
      </c>
      <c r="E2031" s="239"/>
      <c r="F2031" s="238">
        <v>2018</v>
      </c>
      <c r="G2031" s="239"/>
      <c r="H2031" s="56" t="s">
        <v>3</v>
      </c>
    </row>
    <row r="2032" spans="1:8">
      <c r="A2032" s="57"/>
      <c r="B2032" s="54" t="s">
        <v>46</v>
      </c>
      <c r="C2032" s="103" t="s">
        <v>47</v>
      </c>
      <c r="D2032" s="103" t="s">
        <v>46</v>
      </c>
      <c r="E2032" s="22" t="s">
        <v>47</v>
      </c>
      <c r="F2032" s="144" t="s">
        <v>46</v>
      </c>
      <c r="G2032" s="22" t="s">
        <v>47</v>
      </c>
      <c r="H2032" s="58"/>
    </row>
    <row r="2033" spans="1:8" ht="16.5" thickBot="1">
      <c r="A2033" s="59"/>
      <c r="B2033" s="23" t="s">
        <v>48</v>
      </c>
      <c r="C2033" s="6" t="s">
        <v>49</v>
      </c>
      <c r="D2033" s="107" t="s">
        <v>48</v>
      </c>
      <c r="E2033" s="2" t="s">
        <v>49</v>
      </c>
      <c r="F2033" s="147" t="s">
        <v>48</v>
      </c>
      <c r="G2033" s="2" t="s">
        <v>49</v>
      </c>
      <c r="H2033" s="60"/>
    </row>
    <row r="2034" spans="1:8" ht="17.25" thickTop="1" thickBot="1">
      <c r="A2034" s="12" t="s">
        <v>13</v>
      </c>
      <c r="B2034" s="24">
        <v>44.802</v>
      </c>
      <c r="C2034" s="26">
        <v>21.326000000000001</v>
      </c>
      <c r="D2034" s="24">
        <v>54.512</v>
      </c>
      <c r="E2034" s="26">
        <v>25.494</v>
      </c>
      <c r="F2034" s="26">
        <v>45.046999999999997</v>
      </c>
      <c r="G2034" s="26">
        <v>31.149000000000001</v>
      </c>
      <c r="H2034" s="149" t="s">
        <v>819</v>
      </c>
    </row>
    <row r="2035" spans="1:8" ht="16.5" thickBot="1">
      <c r="A2035" s="12" t="s">
        <v>14</v>
      </c>
      <c r="B2035" s="24">
        <v>4.9850000000000003</v>
      </c>
      <c r="C2035" s="26">
        <v>3.0369999999999999</v>
      </c>
      <c r="D2035" s="24">
        <v>1.8009999999999999</v>
      </c>
      <c r="E2035" s="26">
        <v>0.93200000000000005</v>
      </c>
      <c r="F2035" s="26">
        <v>14.308999999999999</v>
      </c>
      <c r="G2035" s="26">
        <v>9.1479999999999997</v>
      </c>
      <c r="H2035" s="149" t="s">
        <v>840</v>
      </c>
    </row>
    <row r="2036" spans="1:8" ht="16.5" thickBot="1">
      <c r="A2036" s="12" t="s">
        <v>15</v>
      </c>
      <c r="B2036" s="24">
        <v>0.14000000000000001</v>
      </c>
      <c r="C2036" s="26">
        <v>9.7000000000000003E-2</v>
      </c>
      <c r="D2036" s="24">
        <v>2.1999999999999999E-2</v>
      </c>
      <c r="E2036" s="26">
        <v>4.2999999999999997E-2</v>
      </c>
      <c r="F2036" s="26">
        <v>0.23799999999999999</v>
      </c>
      <c r="G2036" s="26">
        <v>0.24299999999999999</v>
      </c>
      <c r="H2036" s="149" t="s">
        <v>841</v>
      </c>
    </row>
    <row r="2037" spans="1:8" ht="16.5" thickBot="1">
      <c r="A2037" s="12" t="s">
        <v>16</v>
      </c>
      <c r="B2037" s="24">
        <v>6.8016160000000001</v>
      </c>
      <c r="C2037" s="26">
        <v>2.5853874700000001</v>
      </c>
      <c r="D2037" s="24">
        <v>3.7770000000000001</v>
      </c>
      <c r="E2037" s="26">
        <v>2.4489999999999998</v>
      </c>
      <c r="F2037" s="26">
        <v>9.1359999999999992</v>
      </c>
      <c r="G2037" s="26">
        <v>3.5950000000000002</v>
      </c>
      <c r="H2037" s="149" t="s">
        <v>844</v>
      </c>
    </row>
    <row r="2038" spans="1:8" ht="16.5" thickBot="1">
      <c r="A2038" s="12" t="s">
        <v>17</v>
      </c>
      <c r="B2038" s="24">
        <v>0.24313600000000002</v>
      </c>
      <c r="C2038" s="26">
        <v>0.12328994752</v>
      </c>
      <c r="D2038" s="24">
        <v>0.27863199999999999</v>
      </c>
      <c r="E2038" s="26">
        <v>0.1071483741</v>
      </c>
      <c r="F2038" s="26">
        <v>0.40799999999999997</v>
      </c>
      <c r="G2038" s="26">
        <v>0.254</v>
      </c>
      <c r="H2038" s="149" t="s">
        <v>845</v>
      </c>
    </row>
    <row r="2039" spans="1:8" ht="16.5" thickBot="1">
      <c r="A2039" s="12" t="s">
        <v>18</v>
      </c>
      <c r="B2039" s="24">
        <v>0</v>
      </c>
      <c r="C2039" s="26">
        <v>0</v>
      </c>
      <c r="D2039" s="24">
        <v>0</v>
      </c>
      <c r="E2039" s="26">
        <v>0</v>
      </c>
      <c r="F2039" s="26">
        <v>0</v>
      </c>
      <c r="G2039" s="26">
        <v>0</v>
      </c>
      <c r="H2039" s="149" t="s">
        <v>820</v>
      </c>
    </row>
    <row r="2040" spans="1:8" ht="16.5" thickBot="1">
      <c r="A2040" s="12" t="s">
        <v>19</v>
      </c>
      <c r="B2040" s="24">
        <v>3.0000000000000001E-3</v>
      </c>
      <c r="C2040" s="26">
        <v>1E-3</v>
      </c>
      <c r="D2040" s="24">
        <v>0</v>
      </c>
      <c r="E2040" s="26">
        <v>0</v>
      </c>
      <c r="F2040" s="26">
        <v>0</v>
      </c>
      <c r="G2040" s="26">
        <v>0</v>
      </c>
      <c r="H2040" s="149" t="s">
        <v>20</v>
      </c>
    </row>
    <row r="2041" spans="1:8" ht="16.5" thickBot="1">
      <c r="A2041" s="12" t="s">
        <v>21</v>
      </c>
      <c r="B2041" s="24">
        <v>3.9830000000000001</v>
      </c>
      <c r="C2041" s="26">
        <v>7.4859999999999998</v>
      </c>
      <c r="D2041" s="24">
        <v>0.69099999999999995</v>
      </c>
      <c r="E2041" s="26">
        <v>1.385</v>
      </c>
      <c r="F2041" s="26">
        <v>0.26200000000000001</v>
      </c>
      <c r="G2041" s="26">
        <v>0.14899999999999999</v>
      </c>
      <c r="H2041" s="149" t="s">
        <v>846</v>
      </c>
    </row>
    <row r="2042" spans="1:8" ht="16.5" thickBot="1">
      <c r="A2042" s="12" t="s">
        <v>22</v>
      </c>
      <c r="B2042" s="24">
        <v>2.1996700000000002</v>
      </c>
      <c r="C2042" s="26">
        <v>0.9072635</v>
      </c>
      <c r="D2042" s="24">
        <v>0.56499999999999995</v>
      </c>
      <c r="E2042" s="26">
        <v>0.14399999999999999</v>
      </c>
      <c r="F2042" s="26">
        <v>0.879</v>
      </c>
      <c r="G2042" s="26">
        <v>0.56200000000000006</v>
      </c>
      <c r="H2042" s="149" t="s">
        <v>847</v>
      </c>
    </row>
    <row r="2043" spans="1:8" ht="16.5" thickBot="1">
      <c r="A2043" s="12" t="s">
        <v>23</v>
      </c>
      <c r="B2043" s="24">
        <v>0.311</v>
      </c>
      <c r="C2043" s="26">
        <v>0.14099999999999999</v>
      </c>
      <c r="D2043" s="24">
        <v>0.45900000000000002</v>
      </c>
      <c r="E2043" s="26">
        <v>0.24399999999999999</v>
      </c>
      <c r="F2043" s="26">
        <v>0.20699999999999999</v>
      </c>
      <c r="G2043" s="26">
        <v>0.113</v>
      </c>
      <c r="H2043" s="149" t="s">
        <v>856</v>
      </c>
    </row>
    <row r="2044" spans="1:8" ht="16.5" thickBot="1">
      <c r="A2044" s="12" t="s">
        <v>24</v>
      </c>
      <c r="B2044" s="24">
        <v>1.2999999999999999E-2</v>
      </c>
      <c r="C2044" s="26">
        <v>1.4E-2</v>
      </c>
      <c r="D2044" s="24">
        <v>0</v>
      </c>
      <c r="E2044" s="26">
        <v>0</v>
      </c>
      <c r="F2044" s="26">
        <v>0</v>
      </c>
      <c r="G2044" s="26">
        <v>0</v>
      </c>
      <c r="H2044" s="149" t="s">
        <v>818</v>
      </c>
    </row>
    <row r="2045" spans="1:8" ht="16.5" thickBot="1">
      <c r="A2045" s="12" t="s">
        <v>25</v>
      </c>
      <c r="B2045" s="24">
        <v>0</v>
      </c>
      <c r="C2045" s="26">
        <v>0</v>
      </c>
      <c r="D2045" s="24">
        <v>0</v>
      </c>
      <c r="E2045" s="26">
        <v>0</v>
      </c>
      <c r="F2045" s="26">
        <v>2.7E-2</v>
      </c>
      <c r="G2045" s="26">
        <v>1.2999999999999999E-2</v>
      </c>
      <c r="H2045" s="149" t="s">
        <v>26</v>
      </c>
    </row>
    <row r="2046" spans="1:8" ht="16.5" thickBot="1">
      <c r="A2046" s="12" t="s">
        <v>27</v>
      </c>
      <c r="B2046" s="24">
        <v>9.3462880000000013</v>
      </c>
      <c r="C2046" s="26">
        <v>5.3852031999999994</v>
      </c>
      <c r="D2046" s="24">
        <v>9.3603660000000009</v>
      </c>
      <c r="E2046" s="26">
        <v>5.2536769999999997</v>
      </c>
      <c r="F2046" s="26">
        <v>0</v>
      </c>
      <c r="G2046" s="26">
        <v>0</v>
      </c>
      <c r="H2046" s="149" t="s">
        <v>851</v>
      </c>
    </row>
    <row r="2047" spans="1:8" ht="16.5" thickBot="1">
      <c r="A2047" s="12" t="s">
        <v>28</v>
      </c>
      <c r="B2047" s="24">
        <v>6.9000000000000006E-2</v>
      </c>
      <c r="C2047" s="26">
        <v>3.4000000000000002E-2</v>
      </c>
      <c r="D2047" s="24">
        <v>0</v>
      </c>
      <c r="E2047" s="26">
        <v>0</v>
      </c>
      <c r="F2047" s="26">
        <v>0</v>
      </c>
      <c r="G2047" s="26">
        <v>5.2999999999999999E-2</v>
      </c>
      <c r="H2047" s="149" t="s">
        <v>853</v>
      </c>
    </row>
    <row r="2048" spans="1:8" ht="16.5" thickBot="1">
      <c r="A2048" s="12" t="s">
        <v>29</v>
      </c>
      <c r="B2048" s="24">
        <v>0</v>
      </c>
      <c r="C2048" s="26">
        <v>0</v>
      </c>
      <c r="D2048" s="24">
        <v>0</v>
      </c>
      <c r="E2048" s="26">
        <v>0</v>
      </c>
      <c r="F2048" s="26">
        <v>0</v>
      </c>
      <c r="G2048" s="26">
        <v>4.2000000000000003E-2</v>
      </c>
      <c r="H2048" s="149" t="s">
        <v>821</v>
      </c>
    </row>
    <row r="2049" spans="1:8" ht="16.5" thickBot="1">
      <c r="A2049" s="12" t="s">
        <v>30</v>
      </c>
      <c r="B2049" s="24">
        <v>0.876</v>
      </c>
      <c r="C2049" s="26">
        <v>0.18</v>
      </c>
      <c r="D2049" s="24">
        <v>2.7029999999999998</v>
      </c>
      <c r="E2049" s="26">
        <v>0.89200000000000002</v>
      </c>
      <c r="F2049" s="26">
        <v>2.0169999999999999</v>
      </c>
      <c r="G2049" s="26">
        <v>0.84</v>
      </c>
      <c r="H2049" s="149" t="s">
        <v>848</v>
      </c>
    </row>
    <row r="2050" spans="1:8" ht="16.5" thickBot="1">
      <c r="A2050" s="12" t="s">
        <v>31</v>
      </c>
      <c r="B2050" s="24">
        <v>1.4359999999999999</v>
      </c>
      <c r="C2050" s="26">
        <v>0.32900000000000001</v>
      </c>
      <c r="D2050" s="24">
        <v>0.91200000000000003</v>
      </c>
      <c r="E2050" s="26">
        <v>0.23799999999999999</v>
      </c>
      <c r="F2050" s="26">
        <v>1.1879999999999999</v>
      </c>
      <c r="G2050" s="26">
        <v>0.307</v>
      </c>
      <c r="H2050" s="149" t="s">
        <v>849</v>
      </c>
    </row>
    <row r="2051" spans="1:8" ht="16.5" thickBot="1">
      <c r="A2051" s="12" t="s">
        <v>32</v>
      </c>
      <c r="B2051" s="24">
        <v>0.26800000000000002</v>
      </c>
      <c r="C2051" s="26">
        <v>0.05</v>
      </c>
      <c r="D2051" s="24">
        <v>5.6000000000000001E-2</v>
      </c>
      <c r="E2051" s="26">
        <v>8.0000000000000002E-3</v>
      </c>
      <c r="F2051" s="26">
        <v>0</v>
      </c>
      <c r="G2051" s="26">
        <v>0</v>
      </c>
      <c r="H2051" s="149" t="s">
        <v>854</v>
      </c>
    </row>
    <row r="2052" spans="1:8" ht="16.5" thickBot="1">
      <c r="A2052" s="12" t="s">
        <v>33</v>
      </c>
      <c r="B2052" s="24">
        <v>38.554000000000002</v>
      </c>
      <c r="C2052" s="26">
        <v>21.02722250125565</v>
      </c>
      <c r="D2052" s="24">
        <v>41.781999999999996</v>
      </c>
      <c r="E2052" s="26">
        <v>21.341937297905243</v>
      </c>
      <c r="F2052" s="26">
        <v>28.14</v>
      </c>
      <c r="G2052" s="26">
        <v>11.566000000000001</v>
      </c>
      <c r="H2052" s="149" t="s">
        <v>852</v>
      </c>
    </row>
    <row r="2053" spans="1:8" ht="16.5" thickBot="1">
      <c r="A2053" s="12" t="s">
        <v>34</v>
      </c>
      <c r="B2053" s="24">
        <v>119.38200000000001</v>
      </c>
      <c r="C2053" s="26">
        <v>72.8</v>
      </c>
      <c r="D2053" s="24">
        <v>195.601</v>
      </c>
      <c r="E2053" s="26">
        <v>131.25800000000001</v>
      </c>
      <c r="F2053" s="26">
        <v>215.31200000000001</v>
      </c>
      <c r="G2053" s="26">
        <v>194.047</v>
      </c>
      <c r="H2053" s="149" t="s">
        <v>850</v>
      </c>
    </row>
    <row r="2054" spans="1:8" ht="16.5" thickBot="1">
      <c r="A2054" s="12" t="s">
        <v>35</v>
      </c>
      <c r="B2054" s="24">
        <v>0.45400000000000001</v>
      </c>
      <c r="C2054" s="26">
        <v>0.20100000000000001</v>
      </c>
      <c r="D2054" s="24">
        <v>2.5000000000000001E-2</v>
      </c>
      <c r="E2054" s="26">
        <v>1.2E-2</v>
      </c>
      <c r="F2054" s="26">
        <v>0</v>
      </c>
      <c r="G2054" s="26">
        <v>0</v>
      </c>
      <c r="H2054" s="149" t="s">
        <v>36</v>
      </c>
    </row>
    <row r="2055" spans="1:8" ht="16.5" thickBot="1">
      <c r="A2055" s="54" t="s">
        <v>37</v>
      </c>
      <c r="B2055" s="27">
        <v>4.609</v>
      </c>
      <c r="C2055" s="28">
        <v>2.8149999999999999</v>
      </c>
      <c r="D2055" s="27">
        <v>9.2080000000000002</v>
      </c>
      <c r="E2055" s="28">
        <v>5.2190000000000003</v>
      </c>
      <c r="F2055" s="26">
        <v>11.49</v>
      </c>
      <c r="G2055" s="26">
        <v>6.056</v>
      </c>
      <c r="H2055" s="148" t="s">
        <v>38</v>
      </c>
    </row>
    <row r="2056" spans="1:8" ht="16.5" thickBot="1">
      <c r="A2056" s="75" t="s">
        <v>552</v>
      </c>
      <c r="B2056" s="77">
        <f t="shared" ref="B2056" si="182">SUM(B2034:B2055)</f>
        <v>238.47571000000002</v>
      </c>
      <c r="C2056" s="77">
        <f t="shared" ref="C2056" si="183">SUM(C2034:C2055)</f>
        <v>138.53936661877563</v>
      </c>
      <c r="D2056" s="77">
        <f t="shared" ref="D2056" si="184">SUM(D2034:D2055)</f>
        <v>321.75299799999999</v>
      </c>
      <c r="E2056" s="77">
        <f t="shared" ref="E2056" si="185">SUM(E2034:E2055)</f>
        <v>195.02076267200525</v>
      </c>
      <c r="F2056" s="126">
        <f>SUM(F2034:F2055)</f>
        <v>328.66</v>
      </c>
      <c r="G2056" s="126">
        <f>SUM(G2034:G2055)</f>
        <v>258.137</v>
      </c>
      <c r="H2056" s="145" t="s">
        <v>855</v>
      </c>
    </row>
    <row r="2057" spans="1:8" ht="16.5" thickBot="1">
      <c r="A2057" s="75" t="s">
        <v>545</v>
      </c>
      <c r="B2057" s="77">
        <v>6678.0020000000004</v>
      </c>
      <c r="C2057" s="77">
        <v>3320.2559999999999</v>
      </c>
      <c r="D2057" s="77">
        <v>7487.0079999999998</v>
      </c>
      <c r="E2057" s="77">
        <v>3323.4639999999999</v>
      </c>
      <c r="F2057" s="126">
        <v>7191.5060000000003</v>
      </c>
      <c r="G2057" s="126">
        <v>4013.431</v>
      </c>
      <c r="H2057" s="112" t="s">
        <v>553</v>
      </c>
    </row>
    <row r="2062" spans="1:8">
      <c r="A2062" s="119" t="s">
        <v>179</v>
      </c>
      <c r="H2062" s="120" t="s">
        <v>180</v>
      </c>
    </row>
    <row r="2063" spans="1:8">
      <c r="A2063" s="97" t="s">
        <v>697</v>
      </c>
      <c r="H2063" s="102" t="s">
        <v>212</v>
      </c>
    </row>
    <row r="2064" spans="1:8" ht="16.5" customHeight="1" thickBot="1">
      <c r="A2064" s="68" t="s">
        <v>43</v>
      </c>
      <c r="E2064" s="38"/>
      <c r="G2064" s="38" t="s">
        <v>477</v>
      </c>
      <c r="H2064" s="38" t="s">
        <v>476</v>
      </c>
    </row>
    <row r="2065" spans="1:8" ht="16.5" thickBot="1">
      <c r="A2065" s="55" t="s">
        <v>7</v>
      </c>
      <c r="B2065" s="238">
        <v>2016</v>
      </c>
      <c r="C2065" s="239"/>
      <c r="D2065" s="238">
        <v>2017</v>
      </c>
      <c r="E2065" s="239"/>
      <c r="F2065" s="238">
        <v>2018</v>
      </c>
      <c r="G2065" s="239"/>
      <c r="H2065" s="56" t="s">
        <v>3</v>
      </c>
    </row>
    <row r="2066" spans="1:8">
      <c r="A2066" s="57"/>
      <c r="B2066" s="54" t="s">
        <v>46</v>
      </c>
      <c r="C2066" s="103" t="s">
        <v>47</v>
      </c>
      <c r="D2066" s="103" t="s">
        <v>46</v>
      </c>
      <c r="E2066" s="22" t="s">
        <v>47</v>
      </c>
      <c r="F2066" s="103" t="s">
        <v>46</v>
      </c>
      <c r="G2066" s="22" t="s">
        <v>47</v>
      </c>
      <c r="H2066" s="58"/>
    </row>
    <row r="2067" spans="1:8" ht="16.5" thickBot="1">
      <c r="A2067" s="59"/>
      <c r="B2067" s="23" t="s">
        <v>48</v>
      </c>
      <c r="C2067" s="6" t="s">
        <v>49</v>
      </c>
      <c r="D2067" s="107" t="s">
        <v>48</v>
      </c>
      <c r="E2067" s="2" t="s">
        <v>49</v>
      </c>
      <c r="F2067" s="107" t="s">
        <v>48</v>
      </c>
      <c r="G2067" s="2" t="s">
        <v>49</v>
      </c>
      <c r="H2067" s="60"/>
    </row>
    <row r="2068" spans="1:8" ht="17.25" thickTop="1" thickBot="1">
      <c r="A2068" s="12" t="s">
        <v>13</v>
      </c>
      <c r="B2068" s="24">
        <v>44.692346000000001</v>
      </c>
      <c r="C2068" s="26">
        <v>11.173</v>
      </c>
      <c r="D2068" s="24">
        <v>46.717100000000002</v>
      </c>
      <c r="E2068" s="26">
        <v>35.415999999999997</v>
      </c>
      <c r="F2068" s="26">
        <v>0</v>
      </c>
      <c r="G2068" s="26">
        <v>0</v>
      </c>
      <c r="H2068" s="109" t="s">
        <v>819</v>
      </c>
    </row>
    <row r="2069" spans="1:8" ht="16.5" thickBot="1">
      <c r="A2069" s="12" t="s">
        <v>14</v>
      </c>
      <c r="B2069" s="24">
        <v>0.17100000000000001</v>
      </c>
      <c r="C2069" s="26">
        <v>0.17199999999999999</v>
      </c>
      <c r="D2069" s="24">
        <v>5.5E-2</v>
      </c>
      <c r="E2069" s="26">
        <v>7.9000000000000001E-2</v>
      </c>
      <c r="F2069" s="26">
        <v>6.8840000000000003</v>
      </c>
      <c r="G2069" s="26">
        <v>3.5979999999999999</v>
      </c>
      <c r="H2069" s="109" t="s">
        <v>840</v>
      </c>
    </row>
    <row r="2070" spans="1:8" ht="16.5" thickBot="1">
      <c r="A2070" s="12" t="s">
        <v>15</v>
      </c>
      <c r="B2070" s="24">
        <v>1E-3</v>
      </c>
      <c r="C2070" s="26">
        <v>2.7E-2</v>
      </c>
      <c r="D2070" s="24">
        <v>2.1000000000000001E-2</v>
      </c>
      <c r="E2070" s="26">
        <v>6.2E-2</v>
      </c>
      <c r="F2070" s="26">
        <v>8.0169999999999995</v>
      </c>
      <c r="G2070" s="26">
        <v>3.0459999999999998</v>
      </c>
      <c r="H2070" s="109" t="s">
        <v>841</v>
      </c>
    </row>
    <row r="2071" spans="1:8" ht="16.5" thickBot="1">
      <c r="A2071" s="12" t="s">
        <v>16</v>
      </c>
      <c r="B2071" s="24">
        <v>0.110765</v>
      </c>
      <c r="C2071" s="26">
        <v>0.12896947</v>
      </c>
      <c r="D2071" s="24">
        <v>4.0000000000000001E-3</v>
      </c>
      <c r="E2071" s="26">
        <v>8.9999999999999993E-3</v>
      </c>
      <c r="F2071" s="26">
        <v>6.0000000000000001E-3</v>
      </c>
      <c r="G2071" s="26">
        <v>1E-3</v>
      </c>
      <c r="H2071" s="109" t="s">
        <v>844</v>
      </c>
    </row>
    <row r="2072" spans="1:8" ht="16.5" thickBot="1">
      <c r="A2072" s="12" t="s">
        <v>17</v>
      </c>
      <c r="B2072" s="24">
        <v>5.365E-3</v>
      </c>
      <c r="C2072" s="26">
        <v>1.9533640799999996E-3</v>
      </c>
      <c r="D2072" s="24">
        <v>1.6228000000000003E-2</v>
      </c>
      <c r="E2072" s="26">
        <v>1.07631307E-2</v>
      </c>
      <c r="F2072" s="26">
        <v>0</v>
      </c>
      <c r="G2072" s="26">
        <v>0</v>
      </c>
      <c r="H2072" s="109" t="s">
        <v>845</v>
      </c>
    </row>
    <row r="2073" spans="1:8" ht="16.5" thickBot="1">
      <c r="A2073" s="12" t="s">
        <v>18</v>
      </c>
      <c r="B2073" s="24">
        <v>0</v>
      </c>
      <c r="C2073" s="26">
        <v>0</v>
      </c>
      <c r="D2073" s="24">
        <v>0</v>
      </c>
      <c r="E2073" s="26">
        <v>0</v>
      </c>
      <c r="F2073" s="26">
        <v>0</v>
      </c>
      <c r="G2073" s="26">
        <v>0</v>
      </c>
      <c r="H2073" s="109" t="s">
        <v>820</v>
      </c>
    </row>
    <row r="2074" spans="1:8" ht="16.5" thickBot="1">
      <c r="A2074" s="12" t="s">
        <v>19</v>
      </c>
      <c r="B2074" s="24">
        <v>0</v>
      </c>
      <c r="C2074" s="26">
        <v>0</v>
      </c>
      <c r="D2074" s="24">
        <v>7.5999999999999998E-2</v>
      </c>
      <c r="E2074" s="26">
        <v>6.2E-2</v>
      </c>
      <c r="F2074" s="26">
        <v>0.13100000000000001</v>
      </c>
      <c r="G2074" s="26">
        <v>3.5000000000000003E-2</v>
      </c>
      <c r="H2074" s="109" t="s">
        <v>20</v>
      </c>
    </row>
    <row r="2075" spans="1:8" ht="16.5" thickBot="1">
      <c r="A2075" s="12" t="s">
        <v>21</v>
      </c>
      <c r="B2075" s="24">
        <v>14.324999999999999</v>
      </c>
      <c r="C2075" s="26">
        <v>4.0170000000000003</v>
      </c>
      <c r="D2075" s="24">
        <v>9.9290000000000003</v>
      </c>
      <c r="E2075" s="26">
        <v>2.7970000000000002</v>
      </c>
      <c r="F2075" s="26">
        <v>2.504</v>
      </c>
      <c r="G2075" s="26">
        <v>1.651</v>
      </c>
      <c r="H2075" s="109" t="s">
        <v>846</v>
      </c>
    </row>
    <row r="2076" spans="1:8" ht="16.5" thickBot="1">
      <c r="A2076" s="12" t="s">
        <v>22</v>
      </c>
      <c r="B2076" s="24">
        <v>7.7499999999999999E-3</v>
      </c>
      <c r="C2076" s="26">
        <v>3.1970000000000002E-3</v>
      </c>
      <c r="D2076" s="24">
        <v>7.0000000000000001E-3</v>
      </c>
      <c r="E2076" s="26">
        <v>2E-3</v>
      </c>
      <c r="F2076" s="26">
        <v>0</v>
      </c>
      <c r="G2076" s="26">
        <v>0</v>
      </c>
      <c r="H2076" s="109" t="s">
        <v>847</v>
      </c>
    </row>
    <row r="2077" spans="1:8" ht="16.5" thickBot="1">
      <c r="A2077" s="12" t="s">
        <v>23</v>
      </c>
      <c r="B2077" s="24">
        <v>2.4279999999999999</v>
      </c>
      <c r="C2077" s="26">
        <v>2.2759999999999998</v>
      </c>
      <c r="D2077" s="24">
        <v>1.9259999999999999</v>
      </c>
      <c r="E2077" s="26">
        <v>1.3240000000000001</v>
      </c>
      <c r="F2077" s="26">
        <v>0.98499999999999999</v>
      </c>
      <c r="G2077" s="26">
        <v>0.13600000000000001</v>
      </c>
      <c r="H2077" s="109" t="s">
        <v>856</v>
      </c>
    </row>
    <row r="2078" spans="1:8" ht="16.5" thickBot="1">
      <c r="A2078" s="12" t="s">
        <v>24</v>
      </c>
      <c r="B2078" s="24">
        <v>0</v>
      </c>
      <c r="C2078" s="26">
        <v>0</v>
      </c>
      <c r="D2078" s="24">
        <v>0</v>
      </c>
      <c r="E2078" s="26">
        <v>0</v>
      </c>
      <c r="F2078" s="26">
        <v>1.2E-2</v>
      </c>
      <c r="G2078" s="26">
        <v>1.2E-2</v>
      </c>
      <c r="H2078" s="109" t="s">
        <v>818</v>
      </c>
    </row>
    <row r="2079" spans="1:8" ht="16.5" thickBot="1">
      <c r="A2079" s="12" t="s">
        <v>25</v>
      </c>
      <c r="B2079" s="24">
        <v>0</v>
      </c>
      <c r="C2079" s="26">
        <v>0</v>
      </c>
      <c r="D2079" s="24">
        <v>0</v>
      </c>
      <c r="E2079" s="26">
        <v>0</v>
      </c>
      <c r="F2079" s="26">
        <v>196.35</v>
      </c>
      <c r="G2079" s="26">
        <v>89.245000000000005</v>
      </c>
      <c r="H2079" s="109" t="s">
        <v>26</v>
      </c>
    </row>
    <row r="2080" spans="1:8" ht="16.5" thickBot="1">
      <c r="A2080" s="12" t="s">
        <v>27</v>
      </c>
      <c r="B2080" s="24">
        <v>2.0390989999999998</v>
      </c>
      <c r="C2080" s="26">
        <v>0.52227239999999997</v>
      </c>
      <c r="D2080" s="24">
        <v>0.14947099999999997</v>
      </c>
      <c r="E2080" s="26">
        <v>6.2171199999999996E-2</v>
      </c>
      <c r="F2080" s="26">
        <v>0.374</v>
      </c>
      <c r="G2080" s="26">
        <v>0.27800000000000002</v>
      </c>
      <c r="H2080" s="109" t="s">
        <v>851</v>
      </c>
    </row>
    <row r="2081" spans="1:8" ht="16.5" thickBot="1">
      <c r="A2081" s="12" t="s">
        <v>28</v>
      </c>
      <c r="B2081" s="24">
        <v>34.293999999999997</v>
      </c>
      <c r="C2081" s="26">
        <v>29.899000000000001</v>
      </c>
      <c r="D2081" s="24">
        <v>0</v>
      </c>
      <c r="E2081" s="26">
        <v>0</v>
      </c>
      <c r="F2081" s="26">
        <v>0</v>
      </c>
      <c r="G2081" s="26">
        <v>0.22900000000000001</v>
      </c>
      <c r="H2081" s="109" t="s">
        <v>853</v>
      </c>
    </row>
    <row r="2082" spans="1:8" ht="16.5" thickBot="1">
      <c r="A2082" s="12" t="s">
        <v>29</v>
      </c>
      <c r="B2082" s="24">
        <v>0</v>
      </c>
      <c r="C2082" s="26">
        <v>0</v>
      </c>
      <c r="D2082" s="24">
        <v>0</v>
      </c>
      <c r="E2082" s="26">
        <v>0</v>
      </c>
      <c r="F2082" s="26">
        <v>13.907999999999999</v>
      </c>
      <c r="G2082" s="26">
        <v>5.0339999999999998</v>
      </c>
      <c r="H2082" s="109" t="s">
        <v>821</v>
      </c>
    </row>
    <row r="2083" spans="1:8" ht="16.5" thickBot="1">
      <c r="A2083" s="12" t="s">
        <v>30</v>
      </c>
      <c r="B2083" s="24">
        <v>2.3260000000000001</v>
      </c>
      <c r="C2083" s="26">
        <v>0.45200000000000001</v>
      </c>
      <c r="D2083" s="24">
        <v>1.266</v>
      </c>
      <c r="E2083" s="26">
        <v>0.69299999999999995</v>
      </c>
      <c r="F2083" s="26">
        <v>3.67</v>
      </c>
      <c r="G2083" s="26">
        <v>4.0309999999999997</v>
      </c>
      <c r="H2083" s="109" t="s">
        <v>848</v>
      </c>
    </row>
    <row r="2084" spans="1:8" ht="16.5" thickBot="1">
      <c r="A2084" s="12" t="s">
        <v>31</v>
      </c>
      <c r="B2084" s="24">
        <v>0.154</v>
      </c>
      <c r="C2084" s="26">
        <v>0.254</v>
      </c>
      <c r="D2084" s="24">
        <v>0.49</v>
      </c>
      <c r="E2084" s="26">
        <v>0.69499999999999995</v>
      </c>
      <c r="F2084" s="26">
        <v>0.186</v>
      </c>
      <c r="G2084" s="26">
        <v>0.114</v>
      </c>
      <c r="H2084" s="109" t="s">
        <v>849</v>
      </c>
    </row>
    <row r="2085" spans="1:8" ht="16.5" thickBot="1">
      <c r="A2085" s="12" t="s">
        <v>32</v>
      </c>
      <c r="B2085" s="24">
        <v>0</v>
      </c>
      <c r="C2085" s="26">
        <v>0</v>
      </c>
      <c r="D2085" s="24">
        <v>3.7999999999999999E-2</v>
      </c>
      <c r="E2085" s="26">
        <v>6.0000000000000001E-3</v>
      </c>
      <c r="F2085" s="26">
        <v>0.19700000000000001</v>
      </c>
      <c r="G2085" s="26">
        <v>0.21199999999999999</v>
      </c>
      <c r="H2085" s="109" t="s">
        <v>854</v>
      </c>
    </row>
    <row r="2086" spans="1:8" ht="16.5" thickBot="1">
      <c r="A2086" s="12" t="s">
        <v>33</v>
      </c>
      <c r="B2086" s="24">
        <v>1.8979999999999999</v>
      </c>
      <c r="C2086" s="26">
        <v>1.6492214967353089</v>
      </c>
      <c r="D2086" s="24">
        <v>0.75600000000000001</v>
      </c>
      <c r="E2086" s="26">
        <v>0.9352453254604246</v>
      </c>
      <c r="F2086" s="26">
        <v>0.57299999999999995</v>
      </c>
      <c r="G2086" s="26">
        <v>0</v>
      </c>
      <c r="H2086" s="109" t="s">
        <v>852</v>
      </c>
    </row>
    <row r="2087" spans="1:8" ht="16.5" thickBot="1">
      <c r="A2087" s="12" t="s">
        <v>34</v>
      </c>
      <c r="B2087" s="24">
        <v>11.010999999999999</v>
      </c>
      <c r="C2087" s="26">
        <v>7.5529999999999999</v>
      </c>
      <c r="D2087" s="24">
        <v>6.3869999999999996</v>
      </c>
      <c r="E2087" s="26">
        <v>3.7639999999999998</v>
      </c>
      <c r="F2087" s="26">
        <v>1E-3</v>
      </c>
      <c r="G2087" s="26">
        <v>1E-3</v>
      </c>
      <c r="H2087" s="109" t="s">
        <v>850</v>
      </c>
    </row>
    <row r="2088" spans="1:8" ht="16.5" thickBot="1">
      <c r="A2088" s="12" t="s">
        <v>35</v>
      </c>
      <c r="B2088" s="24">
        <v>0</v>
      </c>
      <c r="C2088" s="26">
        <v>0</v>
      </c>
      <c r="D2088" s="24">
        <v>0</v>
      </c>
      <c r="E2088" s="26">
        <v>0</v>
      </c>
      <c r="F2088" s="26">
        <v>0</v>
      </c>
      <c r="G2088" s="26">
        <v>0</v>
      </c>
      <c r="H2088" s="109" t="s">
        <v>36</v>
      </c>
    </row>
    <row r="2089" spans="1:8" ht="16.5" thickBot="1">
      <c r="A2089" s="54" t="s">
        <v>37</v>
      </c>
      <c r="B2089" s="27">
        <v>0.04</v>
      </c>
      <c r="C2089" s="28">
        <v>3.6999999999999998E-2</v>
      </c>
      <c r="D2089" s="27">
        <v>8.4000000000000005E-2</v>
      </c>
      <c r="E2089" s="26">
        <v>0</v>
      </c>
      <c r="F2089" s="26">
        <v>0</v>
      </c>
      <c r="G2089" s="26">
        <v>0</v>
      </c>
      <c r="H2089" s="108" t="s">
        <v>38</v>
      </c>
    </row>
    <row r="2090" spans="1:8" ht="16.5" thickBot="1">
      <c r="A2090" s="75" t="s">
        <v>552</v>
      </c>
      <c r="B2090" s="77">
        <f t="shared" ref="B2090" si="186">SUM(B2068:B2089)</f>
        <v>113.50332499999998</v>
      </c>
      <c r="C2090" s="77">
        <f t="shared" ref="C2090" si="187">SUM(C2068:C2089)</f>
        <v>58.165613730815295</v>
      </c>
      <c r="D2090" s="77">
        <f t="shared" ref="D2090" si="188">SUM(D2068:D2089)</f>
        <v>67.921798999999993</v>
      </c>
      <c r="E2090" s="77">
        <f t="shared" ref="E2090" si="189">SUM(E2068:E2089)</f>
        <v>45.917179656160414</v>
      </c>
      <c r="F2090" s="126">
        <f>SUM(F2068:F2089)</f>
        <v>233.798</v>
      </c>
      <c r="G2090" s="126">
        <f>SUM(G2068:G2089)</f>
        <v>107.62300000000003</v>
      </c>
      <c r="H2090" s="105" t="s">
        <v>855</v>
      </c>
    </row>
    <row r="2091" spans="1:8" ht="16.5" thickBot="1">
      <c r="A2091" s="75" t="s">
        <v>545</v>
      </c>
      <c r="B2091" s="77">
        <v>2969.4549999999999</v>
      </c>
      <c r="C2091" s="77">
        <v>2451.0459999999998</v>
      </c>
      <c r="D2091" s="77">
        <v>2963.9670000000001</v>
      </c>
      <c r="E2091" s="77">
        <v>2469.6260000000002</v>
      </c>
      <c r="F2091" s="126">
        <v>2944.4380000000001</v>
      </c>
      <c r="G2091" s="126">
        <v>2862.47</v>
      </c>
      <c r="H2091" s="112" t="s">
        <v>553</v>
      </c>
    </row>
    <row r="2094" spans="1:8">
      <c r="A2094" s="119" t="s">
        <v>182</v>
      </c>
      <c r="H2094" s="120" t="s">
        <v>183</v>
      </c>
    </row>
    <row r="2095" spans="1:8">
      <c r="A2095" s="97" t="s">
        <v>698</v>
      </c>
      <c r="H2095" s="102" t="s">
        <v>215</v>
      </c>
    </row>
    <row r="2096" spans="1:8" ht="16.5" customHeight="1" thickBot="1">
      <c r="A2096" s="68" t="s">
        <v>43</v>
      </c>
      <c r="E2096" s="38"/>
      <c r="G2096" s="38" t="s">
        <v>477</v>
      </c>
      <c r="H2096" s="38" t="s">
        <v>476</v>
      </c>
    </row>
    <row r="2097" spans="1:8" ht="16.5" thickBot="1">
      <c r="A2097" s="55" t="s">
        <v>7</v>
      </c>
      <c r="B2097" s="238">
        <v>2016</v>
      </c>
      <c r="C2097" s="239"/>
      <c r="D2097" s="238">
        <v>2017</v>
      </c>
      <c r="E2097" s="239"/>
      <c r="F2097" s="238">
        <v>2018</v>
      </c>
      <c r="G2097" s="239"/>
      <c r="H2097" s="56" t="s">
        <v>3</v>
      </c>
    </row>
    <row r="2098" spans="1:8">
      <c r="A2098" s="57"/>
      <c r="B2098" s="54" t="s">
        <v>46</v>
      </c>
      <c r="C2098" s="103" t="s">
        <v>47</v>
      </c>
      <c r="D2098" s="103" t="s">
        <v>46</v>
      </c>
      <c r="E2098" s="22" t="s">
        <v>47</v>
      </c>
      <c r="F2098" s="103" t="s">
        <v>46</v>
      </c>
      <c r="G2098" s="22" t="s">
        <v>47</v>
      </c>
      <c r="H2098" s="58"/>
    </row>
    <row r="2099" spans="1:8" ht="16.5" thickBot="1">
      <c r="A2099" s="59"/>
      <c r="B2099" s="23" t="s">
        <v>48</v>
      </c>
      <c r="C2099" s="6" t="s">
        <v>49</v>
      </c>
      <c r="D2099" s="107" t="s">
        <v>48</v>
      </c>
      <c r="E2099" s="2" t="s">
        <v>49</v>
      </c>
      <c r="F2099" s="107" t="s">
        <v>48</v>
      </c>
      <c r="G2099" s="2" t="s">
        <v>49</v>
      </c>
      <c r="H2099" s="60"/>
    </row>
    <row r="2100" spans="1:8" ht="17.25" thickTop="1" thickBot="1">
      <c r="A2100" s="12" t="s">
        <v>13</v>
      </c>
      <c r="B2100" s="24">
        <v>44.173000000000002</v>
      </c>
      <c r="C2100" s="26">
        <v>15.507999999999999</v>
      </c>
      <c r="D2100" s="24">
        <v>42.139000000000003</v>
      </c>
      <c r="E2100" s="26">
        <v>14.442</v>
      </c>
      <c r="F2100" s="26">
        <v>1.4999999999999999E-2</v>
      </c>
      <c r="G2100" s="26">
        <v>8.7999999999999995E-2</v>
      </c>
      <c r="H2100" s="109" t="s">
        <v>819</v>
      </c>
    </row>
    <row r="2101" spans="1:8" ht="16.5" thickBot="1">
      <c r="A2101" s="12" t="s">
        <v>14</v>
      </c>
      <c r="B2101" s="24">
        <v>4.0119999999999996</v>
      </c>
      <c r="C2101" s="26">
        <v>2.1339999999999999</v>
      </c>
      <c r="D2101" s="24">
        <v>1.3</v>
      </c>
      <c r="E2101" s="26">
        <v>0.78600000000000003</v>
      </c>
      <c r="F2101" s="26">
        <v>33.878</v>
      </c>
      <c r="G2101" s="26">
        <v>39.408999999999999</v>
      </c>
      <c r="H2101" s="109" t="s">
        <v>840</v>
      </c>
    </row>
    <row r="2102" spans="1:8" ht="16.5" thickBot="1">
      <c r="A2102" s="12" t="s">
        <v>15</v>
      </c>
      <c r="B2102" s="24">
        <v>1.6E-2</v>
      </c>
      <c r="C2102" s="26">
        <v>0.10199999999999999</v>
      </c>
      <c r="D2102" s="24">
        <v>1.6E-2</v>
      </c>
      <c r="E2102" s="26">
        <v>0.154</v>
      </c>
      <c r="F2102" s="26">
        <v>7.1369999999999996</v>
      </c>
      <c r="G2102" s="26">
        <v>6.2380000000000004</v>
      </c>
      <c r="H2102" s="109" t="s">
        <v>841</v>
      </c>
    </row>
    <row r="2103" spans="1:8" ht="16.5" thickBot="1">
      <c r="A2103" s="12" t="s">
        <v>16</v>
      </c>
      <c r="B2103" s="24">
        <v>0.44600000000000001</v>
      </c>
      <c r="C2103" s="26">
        <v>0.38500000000000001</v>
      </c>
      <c r="D2103" s="24">
        <v>4.7370000000000001</v>
      </c>
      <c r="E2103" s="26">
        <v>3.9119999999999999</v>
      </c>
      <c r="F2103" s="26">
        <v>0</v>
      </c>
      <c r="G2103" s="26">
        <v>0</v>
      </c>
      <c r="H2103" s="109" t="s">
        <v>844</v>
      </c>
    </row>
    <row r="2104" spans="1:8" ht="16.5" thickBot="1">
      <c r="A2104" s="12" t="s">
        <v>17</v>
      </c>
      <c r="B2104" s="24">
        <v>0</v>
      </c>
      <c r="C2104" s="26">
        <v>0</v>
      </c>
      <c r="D2104" s="24">
        <v>0</v>
      </c>
      <c r="E2104" s="24">
        <v>0</v>
      </c>
      <c r="F2104" s="26">
        <v>0</v>
      </c>
      <c r="G2104" s="26">
        <v>0</v>
      </c>
      <c r="H2104" s="109" t="s">
        <v>845</v>
      </c>
    </row>
    <row r="2105" spans="1:8" ht="16.5" thickBot="1">
      <c r="A2105" s="12" t="s">
        <v>18</v>
      </c>
      <c r="B2105" s="24">
        <v>0</v>
      </c>
      <c r="C2105" s="26">
        <v>0</v>
      </c>
      <c r="D2105" s="24">
        <v>0</v>
      </c>
      <c r="E2105" s="26">
        <v>0</v>
      </c>
      <c r="F2105" s="26">
        <v>0</v>
      </c>
      <c r="G2105" s="26">
        <v>0</v>
      </c>
      <c r="H2105" s="109" t="s">
        <v>820</v>
      </c>
    </row>
    <row r="2106" spans="1:8" ht="16.5" thickBot="1">
      <c r="A2106" s="12" t="s">
        <v>19</v>
      </c>
      <c r="B2106" s="24">
        <v>0</v>
      </c>
      <c r="C2106" s="26">
        <v>0</v>
      </c>
      <c r="D2106" s="24">
        <v>0.14399999999999999</v>
      </c>
      <c r="E2106" s="26">
        <v>7.4999999999999997E-2</v>
      </c>
      <c r="F2106" s="26">
        <v>1.788</v>
      </c>
      <c r="G2106" s="26">
        <v>0.29599999999999999</v>
      </c>
      <c r="H2106" s="109" t="s">
        <v>20</v>
      </c>
    </row>
    <row r="2107" spans="1:8" ht="16.5" thickBot="1">
      <c r="A2107" s="12" t="s">
        <v>21</v>
      </c>
      <c r="B2107" s="24">
        <v>28.533000000000001</v>
      </c>
      <c r="C2107" s="26">
        <v>10.833</v>
      </c>
      <c r="D2107" s="24">
        <v>18.010999999999999</v>
      </c>
      <c r="E2107" s="26">
        <v>7.9429999999999996</v>
      </c>
      <c r="F2107" s="26">
        <v>30.13</v>
      </c>
      <c r="G2107" s="26">
        <v>37.082000000000001</v>
      </c>
      <c r="H2107" s="109" t="s">
        <v>846</v>
      </c>
    </row>
    <row r="2108" spans="1:8" ht="16.5" thickBot="1">
      <c r="A2108" s="12" t="s">
        <v>22</v>
      </c>
      <c r="B2108" s="24">
        <v>0</v>
      </c>
      <c r="C2108" s="26">
        <v>0</v>
      </c>
      <c r="D2108" s="24">
        <v>0</v>
      </c>
      <c r="E2108" s="26">
        <v>0</v>
      </c>
      <c r="F2108" s="26">
        <v>0</v>
      </c>
      <c r="G2108" s="26">
        <v>0</v>
      </c>
      <c r="H2108" s="109" t="s">
        <v>847</v>
      </c>
    </row>
    <row r="2109" spans="1:8" ht="16.5" thickBot="1">
      <c r="A2109" s="12" t="s">
        <v>23</v>
      </c>
      <c r="B2109" s="24">
        <v>0.41299999999999998</v>
      </c>
      <c r="C2109" s="26">
        <v>0.38600000000000001</v>
      </c>
      <c r="D2109" s="24">
        <v>0.96199999999999997</v>
      </c>
      <c r="E2109" s="26">
        <v>0.69399999999999995</v>
      </c>
      <c r="F2109" s="26">
        <v>0.10299999999999999</v>
      </c>
      <c r="G2109" s="26">
        <v>2.4E-2</v>
      </c>
      <c r="H2109" s="109" t="s">
        <v>856</v>
      </c>
    </row>
    <row r="2110" spans="1:8" ht="16.5" thickBot="1">
      <c r="A2110" s="12" t="s">
        <v>24</v>
      </c>
      <c r="B2110" s="24">
        <v>0.10100000000000001</v>
      </c>
      <c r="C2110" s="26">
        <v>9.1999999999999998E-2</v>
      </c>
      <c r="D2110" s="24">
        <v>0</v>
      </c>
      <c r="E2110" s="26">
        <v>0</v>
      </c>
      <c r="F2110" s="26">
        <v>1.56</v>
      </c>
      <c r="G2110" s="26">
        <v>0.32900000000000001</v>
      </c>
      <c r="H2110" s="109" t="s">
        <v>818</v>
      </c>
    </row>
    <row r="2111" spans="1:8" ht="16.5" thickBot="1">
      <c r="A2111" s="12" t="s">
        <v>25</v>
      </c>
      <c r="B2111" s="24">
        <v>0</v>
      </c>
      <c r="C2111" s="26">
        <v>0</v>
      </c>
      <c r="D2111" s="24">
        <v>0</v>
      </c>
      <c r="E2111" s="26">
        <v>0</v>
      </c>
      <c r="F2111" s="26">
        <v>36.732999999999997</v>
      </c>
      <c r="G2111" s="26">
        <v>12.244999999999999</v>
      </c>
      <c r="H2111" s="109" t="s">
        <v>26</v>
      </c>
    </row>
    <row r="2112" spans="1:8" ht="16.5" thickBot="1">
      <c r="A2112" s="12" t="s">
        <v>27</v>
      </c>
      <c r="B2112" s="24">
        <v>1.954</v>
      </c>
      <c r="C2112" s="26">
        <v>0.96</v>
      </c>
      <c r="D2112" s="24">
        <v>0.81100000000000005</v>
      </c>
      <c r="E2112" s="26">
        <v>1.038</v>
      </c>
      <c r="F2112" s="26">
        <v>0</v>
      </c>
      <c r="G2112" s="26">
        <v>0</v>
      </c>
      <c r="H2112" s="109" t="s">
        <v>851</v>
      </c>
    </row>
    <row r="2113" spans="1:8" ht="16.5" thickBot="1">
      <c r="A2113" s="12" t="s">
        <v>28</v>
      </c>
      <c r="B2113" s="24">
        <v>1.7000000000000001E-2</v>
      </c>
      <c r="C2113" s="26">
        <v>2.7E-2</v>
      </c>
      <c r="D2113" s="24">
        <v>0</v>
      </c>
      <c r="E2113" s="26">
        <v>0</v>
      </c>
      <c r="F2113" s="26">
        <v>0</v>
      </c>
      <c r="G2113" s="26">
        <v>0</v>
      </c>
      <c r="H2113" s="109" t="s">
        <v>853</v>
      </c>
    </row>
    <row r="2114" spans="1:8" ht="16.5" thickBot="1">
      <c r="A2114" s="12" t="s">
        <v>29</v>
      </c>
      <c r="B2114" s="24">
        <v>0</v>
      </c>
      <c r="C2114" s="26">
        <v>0</v>
      </c>
      <c r="D2114" s="24">
        <v>0</v>
      </c>
      <c r="E2114" s="26">
        <v>0</v>
      </c>
      <c r="F2114" s="26">
        <v>15.153</v>
      </c>
      <c r="G2114" s="26">
        <v>10.321</v>
      </c>
      <c r="H2114" s="109" t="s">
        <v>821</v>
      </c>
    </row>
    <row r="2115" spans="1:8" ht="16.5" thickBot="1">
      <c r="A2115" s="12" t="s">
        <v>30</v>
      </c>
      <c r="B2115" s="24">
        <v>5.6000000000000001E-2</v>
      </c>
      <c r="C2115" s="26">
        <v>3.4000000000000002E-2</v>
      </c>
      <c r="D2115" s="24">
        <v>3.7999999999999999E-2</v>
      </c>
      <c r="E2115" s="26">
        <v>1.9E-2</v>
      </c>
      <c r="F2115" s="26">
        <v>16.600999999999999</v>
      </c>
      <c r="G2115" s="26">
        <v>25.585000000000001</v>
      </c>
      <c r="H2115" s="109" t="s">
        <v>848</v>
      </c>
    </row>
    <row r="2116" spans="1:8" ht="16.5" thickBot="1">
      <c r="A2116" s="12" t="s">
        <v>31</v>
      </c>
      <c r="B2116" s="24">
        <v>9.1189999999999998</v>
      </c>
      <c r="C2116" s="26">
        <v>10.394</v>
      </c>
      <c r="D2116" s="24">
        <v>7.71</v>
      </c>
      <c r="E2116" s="26">
        <v>10.42</v>
      </c>
      <c r="F2116" s="26">
        <v>2.2650000000000001</v>
      </c>
      <c r="G2116" s="26">
        <v>1.5640000000000001</v>
      </c>
      <c r="H2116" s="109" t="s">
        <v>849</v>
      </c>
    </row>
    <row r="2117" spans="1:8" ht="16.5" thickBot="1">
      <c r="A2117" s="12" t="s">
        <v>32</v>
      </c>
      <c r="B2117" s="24">
        <v>0</v>
      </c>
      <c r="C2117" s="26">
        <v>0</v>
      </c>
      <c r="D2117" s="24">
        <v>0</v>
      </c>
      <c r="E2117" s="26">
        <v>0</v>
      </c>
      <c r="F2117" s="26">
        <v>1.4999999999999999E-2</v>
      </c>
      <c r="G2117" s="26">
        <v>1.7999999999999999E-2</v>
      </c>
      <c r="H2117" s="109" t="s">
        <v>854</v>
      </c>
    </row>
    <row r="2118" spans="1:8" ht="16.5" thickBot="1">
      <c r="A2118" s="12" t="s">
        <v>33</v>
      </c>
      <c r="B2118" s="24">
        <v>10.848000000000001</v>
      </c>
      <c r="C2118" s="26">
        <v>12.672000000000001</v>
      </c>
      <c r="D2118" s="24">
        <v>13.07</v>
      </c>
      <c r="E2118" s="26">
        <v>18.236999999999998</v>
      </c>
      <c r="F2118" s="26">
        <v>0.152</v>
      </c>
      <c r="G2118" s="26">
        <v>6.2E-2</v>
      </c>
      <c r="H2118" s="109" t="s">
        <v>852</v>
      </c>
    </row>
    <row r="2119" spans="1:8" ht="16.5" thickBot="1">
      <c r="A2119" s="12" t="s">
        <v>34</v>
      </c>
      <c r="B2119" s="24">
        <v>2.3330000000000002</v>
      </c>
      <c r="C2119" s="26">
        <v>1.8959999999999999</v>
      </c>
      <c r="D2119" s="24">
        <v>2.851</v>
      </c>
      <c r="E2119" s="26">
        <v>2.2149999999999999</v>
      </c>
      <c r="F2119" s="26">
        <v>0.25700000000000001</v>
      </c>
      <c r="G2119" s="26">
        <v>0.40600000000000003</v>
      </c>
      <c r="H2119" s="109" t="s">
        <v>850</v>
      </c>
    </row>
    <row r="2120" spans="1:8" ht="16.5" thickBot="1">
      <c r="A2120" s="12" t="s">
        <v>35</v>
      </c>
      <c r="B2120" s="24">
        <v>0</v>
      </c>
      <c r="C2120" s="26">
        <v>0</v>
      </c>
      <c r="D2120" s="24">
        <v>0</v>
      </c>
      <c r="E2120" s="26">
        <v>0</v>
      </c>
      <c r="F2120" s="26">
        <v>0</v>
      </c>
      <c r="G2120" s="26">
        <v>0</v>
      </c>
      <c r="H2120" s="109" t="s">
        <v>36</v>
      </c>
    </row>
    <row r="2121" spans="1:8" ht="16.5" thickBot="1">
      <c r="A2121" s="54" t="s">
        <v>37</v>
      </c>
      <c r="B2121" s="27">
        <v>1.2999999999999999E-2</v>
      </c>
      <c r="C2121" s="28">
        <v>4.0000000000000001E-3</v>
      </c>
      <c r="D2121" s="27">
        <v>5.08</v>
      </c>
      <c r="E2121" s="28">
        <v>2.7440000000000002</v>
      </c>
      <c r="F2121" s="26">
        <v>0</v>
      </c>
      <c r="G2121" s="26">
        <v>0</v>
      </c>
      <c r="H2121" s="108" t="s">
        <v>38</v>
      </c>
    </row>
    <row r="2122" spans="1:8" ht="16.5" thickBot="1">
      <c r="A2122" s="75" t="s">
        <v>552</v>
      </c>
      <c r="B2122" s="77">
        <f t="shared" ref="B2122" si="190">SUM(B2100:B2121)</f>
        <v>102.03399999999999</v>
      </c>
      <c r="C2122" s="77">
        <f t="shared" ref="C2122" si="191">SUM(C2100:C2121)</f>
        <v>55.427</v>
      </c>
      <c r="D2122" s="77">
        <f t="shared" ref="D2122" si="192">SUM(D2100:D2121)</f>
        <v>96.868999999999986</v>
      </c>
      <c r="E2122" s="77">
        <f t="shared" ref="E2122" si="193">SUM(E2100:E2121)</f>
        <v>62.679000000000002</v>
      </c>
      <c r="F2122" s="126">
        <f>SUM(F2100:F2121)</f>
        <v>145.78699999999998</v>
      </c>
      <c r="G2122" s="126">
        <f>SUM(G2100:G2121)</f>
        <v>133.667</v>
      </c>
      <c r="H2122" s="105" t="s">
        <v>855</v>
      </c>
    </row>
    <row r="2123" spans="1:8" ht="16.5" thickBot="1">
      <c r="A2123" s="75" t="s">
        <v>545</v>
      </c>
      <c r="B2123" s="77">
        <v>2276.6799999999998</v>
      </c>
      <c r="C2123" s="77">
        <v>2444.058</v>
      </c>
      <c r="D2123" s="77">
        <v>2289.1759999999999</v>
      </c>
      <c r="E2123" s="77">
        <v>2687.6120000000001</v>
      </c>
      <c r="F2123" s="126">
        <v>2225.8510000000001</v>
      </c>
      <c r="G2123" s="126">
        <v>2882.873</v>
      </c>
      <c r="H2123" s="112" t="s">
        <v>553</v>
      </c>
    </row>
    <row r="2129" spans="1:8">
      <c r="A2129" s="119" t="s">
        <v>184</v>
      </c>
      <c r="E2129" s="102"/>
      <c r="G2129" s="102"/>
      <c r="H2129" s="120" t="s">
        <v>185</v>
      </c>
    </row>
    <row r="2130" spans="1:8">
      <c r="A2130" s="97" t="s">
        <v>699</v>
      </c>
      <c r="E2130" s="102"/>
      <c r="G2130" s="102"/>
      <c r="H2130" s="102" t="s">
        <v>218</v>
      </c>
    </row>
    <row r="2131" spans="1:8" ht="16.5" customHeight="1" thickBot="1">
      <c r="A2131" s="68" t="s">
        <v>43</v>
      </c>
      <c r="E2131" s="38"/>
      <c r="G2131" s="38" t="s">
        <v>477</v>
      </c>
      <c r="H2131" s="38" t="s">
        <v>476</v>
      </c>
    </row>
    <row r="2132" spans="1:8" ht="16.5" thickBot="1">
      <c r="A2132" s="55" t="s">
        <v>7</v>
      </c>
      <c r="B2132" s="238">
        <v>2016</v>
      </c>
      <c r="C2132" s="239"/>
      <c r="D2132" s="238">
        <v>2017</v>
      </c>
      <c r="E2132" s="239"/>
      <c r="F2132" s="238">
        <v>2018</v>
      </c>
      <c r="G2132" s="239"/>
      <c r="H2132" s="56" t="s">
        <v>3</v>
      </c>
    </row>
    <row r="2133" spans="1:8">
      <c r="A2133" s="57"/>
      <c r="B2133" s="54" t="s">
        <v>46</v>
      </c>
      <c r="C2133" s="103" t="s">
        <v>47</v>
      </c>
      <c r="D2133" s="103" t="s">
        <v>46</v>
      </c>
      <c r="E2133" s="22" t="s">
        <v>47</v>
      </c>
      <c r="F2133" s="103" t="s">
        <v>46</v>
      </c>
      <c r="G2133" s="22" t="s">
        <v>47</v>
      </c>
      <c r="H2133" s="58"/>
    </row>
    <row r="2134" spans="1:8" ht="16.5" thickBot="1">
      <c r="A2134" s="59"/>
      <c r="B2134" s="23" t="s">
        <v>48</v>
      </c>
      <c r="C2134" s="6" t="s">
        <v>49</v>
      </c>
      <c r="D2134" s="107" t="s">
        <v>48</v>
      </c>
      <c r="E2134" s="2" t="s">
        <v>49</v>
      </c>
      <c r="F2134" s="107" t="s">
        <v>48</v>
      </c>
      <c r="G2134" s="2" t="s">
        <v>49</v>
      </c>
      <c r="H2134" s="60"/>
    </row>
    <row r="2135" spans="1:8" ht="17.25" thickTop="1" thickBot="1">
      <c r="A2135" s="12" t="s">
        <v>13</v>
      </c>
      <c r="B2135" s="24">
        <v>1.5169999999999999</v>
      </c>
      <c r="C2135" s="26">
        <v>1.5229999999999999</v>
      </c>
      <c r="D2135" s="24">
        <v>0.316</v>
      </c>
      <c r="E2135" s="26">
        <v>0.38600000000000001</v>
      </c>
      <c r="F2135" s="26">
        <v>1.429</v>
      </c>
      <c r="G2135" s="26">
        <v>1.7310000000000001</v>
      </c>
      <c r="H2135" s="109" t="s">
        <v>819</v>
      </c>
    </row>
    <row r="2136" spans="1:8" ht="16.5" thickBot="1">
      <c r="A2136" s="12" t="s">
        <v>14</v>
      </c>
      <c r="B2136" s="24">
        <v>13.782</v>
      </c>
      <c r="C2136" s="26">
        <v>68.405000000000001</v>
      </c>
      <c r="D2136" s="24">
        <v>14.965</v>
      </c>
      <c r="E2136" s="26">
        <v>59.055</v>
      </c>
      <c r="F2136" s="26">
        <v>13.019</v>
      </c>
      <c r="G2136" s="26">
        <v>38.756</v>
      </c>
      <c r="H2136" s="109" t="s">
        <v>840</v>
      </c>
    </row>
    <row r="2137" spans="1:8" ht="16.5" thickBot="1">
      <c r="A2137" s="12" t="s">
        <v>15</v>
      </c>
      <c r="B2137" s="24">
        <v>2.8000000000000001E-2</v>
      </c>
      <c r="C2137" s="26">
        <v>0.21</v>
      </c>
      <c r="D2137" s="24">
        <v>1.0999999999999999E-2</v>
      </c>
      <c r="E2137" s="26">
        <v>0.123</v>
      </c>
      <c r="F2137" s="26">
        <v>0.26800000000000002</v>
      </c>
      <c r="G2137" s="26">
        <v>0.23</v>
      </c>
      <c r="H2137" s="109" t="s">
        <v>841</v>
      </c>
    </row>
    <row r="2138" spans="1:8" ht="16.5" thickBot="1">
      <c r="A2138" s="12" t="s">
        <v>16</v>
      </c>
      <c r="B2138" s="24">
        <v>10.914999999999999</v>
      </c>
      <c r="C2138" s="26">
        <v>17.699000000000002</v>
      </c>
      <c r="D2138" s="24">
        <v>2.9000000000000001E-2</v>
      </c>
      <c r="E2138" s="26">
        <v>0.106</v>
      </c>
      <c r="F2138" s="26">
        <v>0.84</v>
      </c>
      <c r="G2138" s="26">
        <v>26.664000000000001</v>
      </c>
      <c r="H2138" s="109" t="s">
        <v>844</v>
      </c>
    </row>
    <row r="2139" spans="1:8" ht="16.5" thickBot="1">
      <c r="A2139" s="12" t="s">
        <v>17</v>
      </c>
      <c r="B2139" s="24">
        <v>0</v>
      </c>
      <c r="C2139" s="26">
        <v>0</v>
      </c>
      <c r="D2139" s="24">
        <v>0</v>
      </c>
      <c r="E2139" s="26">
        <v>0</v>
      </c>
      <c r="F2139" s="26">
        <v>0.95199999999999996</v>
      </c>
      <c r="G2139" s="26">
        <v>4.1000000000000002E-2</v>
      </c>
      <c r="H2139" s="109" t="s">
        <v>845</v>
      </c>
    </row>
    <row r="2140" spans="1:8" ht="16.5" thickBot="1">
      <c r="A2140" s="12" t="s">
        <v>18</v>
      </c>
      <c r="B2140" s="24">
        <v>0</v>
      </c>
      <c r="C2140" s="26">
        <v>0</v>
      </c>
      <c r="D2140" s="24">
        <v>1E-3</v>
      </c>
      <c r="E2140" s="26">
        <v>5.0000000000000001E-3</v>
      </c>
      <c r="F2140" s="26">
        <v>2.0950000000000002</v>
      </c>
      <c r="G2140" s="26">
        <v>1.5089999999999999</v>
      </c>
      <c r="H2140" s="109" t="s">
        <v>820</v>
      </c>
    </row>
    <row r="2141" spans="1:8" ht="16.5" thickBot="1">
      <c r="A2141" s="12" t="s">
        <v>19</v>
      </c>
      <c r="B2141" s="24">
        <v>2.1000000000000001E-2</v>
      </c>
      <c r="C2141" s="26">
        <v>2.5999999999999999E-2</v>
      </c>
      <c r="D2141" s="24">
        <v>0.01</v>
      </c>
      <c r="E2141" s="26">
        <v>1.6E-2</v>
      </c>
      <c r="F2141" s="26">
        <v>0.105</v>
      </c>
      <c r="G2141" s="26">
        <v>0</v>
      </c>
      <c r="H2141" s="109" t="s">
        <v>20</v>
      </c>
    </row>
    <row r="2142" spans="1:8" ht="16.5" thickBot="1">
      <c r="A2142" s="12" t="s">
        <v>21</v>
      </c>
      <c r="B2142" s="24">
        <v>0.17299999999999999</v>
      </c>
      <c r="C2142" s="26">
        <v>0.32400000000000001</v>
      </c>
      <c r="D2142" s="24">
        <v>0.20899999999999999</v>
      </c>
      <c r="E2142" s="26">
        <v>0.39800000000000002</v>
      </c>
      <c r="F2142" s="26">
        <v>3.7269999999999999</v>
      </c>
      <c r="G2142" s="26">
        <v>1.226</v>
      </c>
      <c r="H2142" s="109" t="s">
        <v>846</v>
      </c>
    </row>
    <row r="2143" spans="1:8" ht="16.5" thickBot="1">
      <c r="A2143" s="12" t="s">
        <v>22</v>
      </c>
      <c r="B2143" s="24">
        <v>0</v>
      </c>
      <c r="C2143" s="26">
        <v>0</v>
      </c>
      <c r="D2143" s="24">
        <v>0</v>
      </c>
      <c r="E2143" s="26">
        <v>0</v>
      </c>
      <c r="F2143" s="26">
        <v>0.69499999999999995</v>
      </c>
      <c r="G2143" s="26">
        <v>0.01</v>
      </c>
      <c r="H2143" s="109" t="s">
        <v>847</v>
      </c>
    </row>
    <row r="2144" spans="1:8" ht="16.5" thickBot="1">
      <c r="A2144" s="12" t="s">
        <v>23</v>
      </c>
      <c r="B2144" s="24">
        <v>0.23</v>
      </c>
      <c r="C2144" s="26">
        <v>0.42599999999999999</v>
      </c>
      <c r="D2144" s="24">
        <v>0.39900000000000002</v>
      </c>
      <c r="E2144" s="26">
        <v>1.919</v>
      </c>
      <c r="F2144" s="26">
        <v>9.8000000000000004E-2</v>
      </c>
      <c r="G2144" s="26">
        <v>0.35399999999999998</v>
      </c>
      <c r="H2144" s="109" t="s">
        <v>856</v>
      </c>
    </row>
    <row r="2145" spans="1:8" ht="16.5" thickBot="1">
      <c r="A2145" s="12" t="s">
        <v>24</v>
      </c>
      <c r="B2145" s="24">
        <v>0</v>
      </c>
      <c r="C2145" s="26">
        <v>0</v>
      </c>
      <c r="D2145" s="24">
        <v>0</v>
      </c>
      <c r="E2145" s="26">
        <v>0</v>
      </c>
      <c r="F2145" s="26">
        <v>0.14199999999999999</v>
      </c>
      <c r="G2145" s="26">
        <v>6.0000000000000001E-3</v>
      </c>
      <c r="H2145" s="109" t="s">
        <v>818</v>
      </c>
    </row>
    <row r="2146" spans="1:8" ht="16.5" thickBot="1">
      <c r="A2146" s="12" t="s">
        <v>25</v>
      </c>
      <c r="B2146" s="24">
        <v>1E-3</v>
      </c>
      <c r="C2146" s="26">
        <v>8.0000000000000002E-3</v>
      </c>
      <c r="D2146" s="24">
        <v>0</v>
      </c>
      <c r="E2146" s="26">
        <v>1E-3</v>
      </c>
      <c r="F2146" s="26">
        <v>1.302</v>
      </c>
      <c r="G2146" s="26">
        <v>7.2999999999999995E-2</v>
      </c>
      <c r="H2146" s="109" t="s">
        <v>26</v>
      </c>
    </row>
    <row r="2147" spans="1:8" ht="16.5" thickBot="1">
      <c r="A2147" s="12" t="s">
        <v>27</v>
      </c>
      <c r="B2147" s="24">
        <v>3.5526999999999997</v>
      </c>
      <c r="C2147" s="26">
        <v>2.7995499999999995</v>
      </c>
      <c r="D2147" s="24">
        <v>3.5000000000000003E-2</v>
      </c>
      <c r="E2147" s="26">
        <v>8.7999999999999995E-2</v>
      </c>
      <c r="F2147" s="24">
        <v>3.5000000000000003E-2</v>
      </c>
      <c r="G2147" s="26">
        <v>0.81299999999999994</v>
      </c>
      <c r="H2147" s="109" t="s">
        <v>851</v>
      </c>
    </row>
    <row r="2148" spans="1:8" ht="16.5" thickBot="1">
      <c r="A2148" s="12" t="s">
        <v>28</v>
      </c>
      <c r="B2148" s="24">
        <v>6.1517585931254999</v>
      </c>
      <c r="C2148" s="26">
        <v>5.165</v>
      </c>
      <c r="D2148" s="24">
        <v>0</v>
      </c>
      <c r="E2148" s="26">
        <v>0</v>
      </c>
      <c r="F2148" s="26">
        <v>0</v>
      </c>
      <c r="G2148" s="26">
        <v>0.40200000000000002</v>
      </c>
      <c r="H2148" s="109" t="s">
        <v>853</v>
      </c>
    </row>
    <row r="2149" spans="1:8" ht="16.5" thickBot="1">
      <c r="A2149" s="12" t="s">
        <v>29</v>
      </c>
      <c r="B2149" s="24">
        <v>0</v>
      </c>
      <c r="C2149" s="26">
        <v>0</v>
      </c>
      <c r="D2149" s="24">
        <v>0</v>
      </c>
      <c r="E2149" s="26">
        <v>0</v>
      </c>
      <c r="F2149" s="26">
        <v>0.435</v>
      </c>
      <c r="G2149" s="26">
        <v>0.29199999999999998</v>
      </c>
      <c r="H2149" s="109" t="s">
        <v>821</v>
      </c>
    </row>
    <row r="2150" spans="1:8" ht="16.5" thickBot="1">
      <c r="A2150" s="12" t="s">
        <v>30</v>
      </c>
      <c r="B2150" s="24">
        <v>0.111</v>
      </c>
      <c r="C2150" s="26">
        <v>0.318</v>
      </c>
      <c r="D2150" s="24">
        <v>7.5999999999999998E-2</v>
      </c>
      <c r="E2150" s="26">
        <v>0.19</v>
      </c>
      <c r="F2150" s="26">
        <v>0.90200000000000002</v>
      </c>
      <c r="G2150" s="26">
        <v>0.86499999999999999</v>
      </c>
      <c r="H2150" s="109" t="s">
        <v>848</v>
      </c>
    </row>
    <row r="2151" spans="1:8" ht="16.5" thickBot="1">
      <c r="A2151" s="12" t="s">
        <v>31</v>
      </c>
      <c r="B2151" s="24">
        <v>0.29799999999999999</v>
      </c>
      <c r="C2151" s="26">
        <v>0.25019999999999998</v>
      </c>
      <c r="D2151" s="24">
        <v>1.4999999999999999E-2</v>
      </c>
      <c r="E2151" s="26">
        <v>0.13</v>
      </c>
      <c r="F2151" s="26">
        <v>0.73899999999999999</v>
      </c>
      <c r="G2151" s="26">
        <v>7.0000000000000001E-3</v>
      </c>
      <c r="H2151" s="109" t="s">
        <v>849</v>
      </c>
    </row>
    <row r="2152" spans="1:8" ht="16.5" thickBot="1">
      <c r="A2152" s="12" t="s">
        <v>32</v>
      </c>
      <c r="B2152" s="24">
        <v>0</v>
      </c>
      <c r="C2152" s="26">
        <v>0</v>
      </c>
      <c r="D2152" s="24">
        <v>0</v>
      </c>
      <c r="E2152" s="26">
        <v>3.0000000000000001E-3</v>
      </c>
      <c r="F2152" s="26">
        <v>0.09</v>
      </c>
      <c r="G2152" s="26">
        <v>0</v>
      </c>
      <c r="H2152" s="109" t="s">
        <v>854</v>
      </c>
    </row>
    <row r="2153" spans="1:8" ht="16.5" thickBot="1">
      <c r="A2153" s="12" t="s">
        <v>33</v>
      </c>
      <c r="B2153" s="24">
        <v>10.108000000000001</v>
      </c>
      <c r="C2153" s="26">
        <v>12.596113008538422</v>
      </c>
      <c r="D2153" s="24">
        <v>7.4999999999999997E-2</v>
      </c>
      <c r="E2153" s="26">
        <v>0.69399999999999995</v>
      </c>
      <c r="F2153" s="26">
        <v>0</v>
      </c>
      <c r="G2153" s="26">
        <v>0.254</v>
      </c>
      <c r="H2153" s="109" t="s">
        <v>852</v>
      </c>
    </row>
    <row r="2154" spans="1:8" ht="16.5" thickBot="1">
      <c r="A2154" s="12" t="s">
        <v>34</v>
      </c>
      <c r="B2154" s="24">
        <v>0.98699999999999999</v>
      </c>
      <c r="C2154" s="26">
        <v>2.3380000000000001</v>
      </c>
      <c r="D2154" s="24">
        <v>2.9000000000000001E-2</v>
      </c>
      <c r="E2154" s="26">
        <v>0.20699999999999999</v>
      </c>
      <c r="F2154" s="26">
        <v>8.7249999999999996</v>
      </c>
      <c r="G2154" s="26">
        <v>5.2110000000000003</v>
      </c>
      <c r="H2154" s="109" t="s">
        <v>850</v>
      </c>
    </row>
    <row r="2155" spans="1:8" ht="16.5" thickBot="1">
      <c r="A2155" s="12" t="s">
        <v>35</v>
      </c>
      <c r="B2155" s="24">
        <v>0</v>
      </c>
      <c r="C2155" s="26">
        <v>0</v>
      </c>
      <c r="D2155" s="24">
        <v>0</v>
      </c>
      <c r="E2155" s="26">
        <v>0</v>
      </c>
      <c r="F2155" s="26">
        <v>0</v>
      </c>
      <c r="G2155" s="26">
        <v>0</v>
      </c>
      <c r="H2155" s="109" t="s">
        <v>36</v>
      </c>
    </row>
    <row r="2156" spans="1:8" ht="16.5" thickBot="1">
      <c r="A2156" s="54" t="s">
        <v>37</v>
      </c>
      <c r="B2156" s="27">
        <v>2.7E-2</v>
      </c>
      <c r="C2156" s="28">
        <v>9.9000000000000005E-2</v>
      </c>
      <c r="D2156" s="27">
        <v>4.7E-2</v>
      </c>
      <c r="E2156" s="28">
        <v>0.10199999999999999</v>
      </c>
      <c r="F2156" s="26">
        <v>2.0739999999999998</v>
      </c>
      <c r="G2156" s="26">
        <v>0.255</v>
      </c>
      <c r="H2156" s="108" t="s">
        <v>38</v>
      </c>
    </row>
    <row r="2157" spans="1:8" ht="16.5" thickBot="1">
      <c r="A2157" s="75" t="s">
        <v>552</v>
      </c>
      <c r="B2157" s="77">
        <f t="shared" ref="B2157" si="194">SUM(B2135:B2156)</f>
        <v>47.902458593125495</v>
      </c>
      <c r="C2157" s="77">
        <f t="shared" ref="C2157" si="195">SUM(C2135:C2156)</f>
        <v>112.18686300853841</v>
      </c>
      <c r="D2157" s="77">
        <f t="shared" ref="D2157" si="196">SUM(D2135:D2156)</f>
        <v>16.216999999999999</v>
      </c>
      <c r="E2157" s="77">
        <f>SUM(E2135:E2156)</f>
        <v>63.423000000000002</v>
      </c>
      <c r="F2157" s="126">
        <v>37.671999999999997</v>
      </c>
      <c r="G2157" s="126">
        <v>78.698999999999998</v>
      </c>
      <c r="H2157" s="118" t="s">
        <v>855</v>
      </c>
    </row>
    <row r="2158" spans="1:8" ht="16.5" thickBot="1">
      <c r="A2158" s="75" t="s">
        <v>545</v>
      </c>
      <c r="B2158" s="77">
        <v>419.19600000000003</v>
      </c>
      <c r="C2158" s="77">
        <v>3255.0039999999999</v>
      </c>
      <c r="D2158" s="77">
        <v>478.72</v>
      </c>
      <c r="E2158" s="77">
        <v>2611.0250000000001</v>
      </c>
      <c r="F2158" s="126">
        <v>241.15614537585813</v>
      </c>
      <c r="G2158" s="126">
        <v>1315.309</v>
      </c>
      <c r="H2158" s="112" t="s">
        <v>553</v>
      </c>
    </row>
    <row r="2161" spans="1:8">
      <c r="A2161" s="119" t="s">
        <v>187</v>
      </c>
      <c r="D2161" s="102"/>
      <c r="E2161" s="102"/>
      <c r="F2161" s="102"/>
      <c r="G2161" s="102"/>
      <c r="H2161" s="120" t="s">
        <v>188</v>
      </c>
    </row>
    <row r="2162" spans="1:8" ht="15.75" customHeight="1">
      <c r="A2162" s="97" t="s">
        <v>700</v>
      </c>
      <c r="D2162" s="102"/>
      <c r="E2162" s="50"/>
      <c r="F2162" s="102"/>
      <c r="H2162" s="66" t="s">
        <v>219</v>
      </c>
    </row>
    <row r="2163" spans="1:8" ht="16.5" customHeight="1" thickBot="1">
      <c r="A2163" s="68" t="s">
        <v>43</v>
      </c>
      <c r="E2163" s="38"/>
      <c r="G2163" s="38" t="s">
        <v>477</v>
      </c>
      <c r="H2163" s="38" t="s">
        <v>476</v>
      </c>
    </row>
    <row r="2164" spans="1:8" ht="16.5" thickBot="1">
      <c r="A2164" s="55" t="s">
        <v>7</v>
      </c>
      <c r="B2164" s="238">
        <v>2016</v>
      </c>
      <c r="C2164" s="239"/>
      <c r="D2164" s="238">
        <v>2017</v>
      </c>
      <c r="E2164" s="239"/>
      <c r="F2164" s="238">
        <v>2018</v>
      </c>
      <c r="G2164" s="239"/>
      <c r="H2164" s="56" t="s">
        <v>3</v>
      </c>
    </row>
    <row r="2165" spans="1:8">
      <c r="A2165" s="57"/>
      <c r="B2165" s="54" t="s">
        <v>46</v>
      </c>
      <c r="C2165" s="103" t="s">
        <v>47</v>
      </c>
      <c r="D2165" s="103" t="s">
        <v>46</v>
      </c>
      <c r="E2165" s="22" t="s">
        <v>47</v>
      </c>
      <c r="F2165" s="103" t="s">
        <v>46</v>
      </c>
      <c r="G2165" s="22" t="s">
        <v>47</v>
      </c>
      <c r="H2165" s="58"/>
    </row>
    <row r="2166" spans="1:8" ht="16.5" thickBot="1">
      <c r="A2166" s="59"/>
      <c r="B2166" s="23" t="s">
        <v>48</v>
      </c>
      <c r="C2166" s="6" t="s">
        <v>49</v>
      </c>
      <c r="D2166" s="107" t="s">
        <v>48</v>
      </c>
      <c r="E2166" s="2" t="s">
        <v>49</v>
      </c>
      <c r="F2166" s="107" t="s">
        <v>48</v>
      </c>
      <c r="G2166" s="2" t="s">
        <v>49</v>
      </c>
      <c r="H2166" s="60"/>
    </row>
    <row r="2167" spans="1:8" ht="17.25" thickTop="1" thickBot="1">
      <c r="A2167" s="12" t="s">
        <v>13</v>
      </c>
      <c r="B2167" s="24">
        <v>19.277000000000001</v>
      </c>
      <c r="C2167" s="26">
        <v>12.542999999999999</v>
      </c>
      <c r="D2167" s="24">
        <v>14.414</v>
      </c>
      <c r="E2167" s="26">
        <v>9.73</v>
      </c>
      <c r="F2167" s="26">
        <v>0</v>
      </c>
      <c r="G2167" s="26">
        <v>0</v>
      </c>
      <c r="H2167" s="109" t="s">
        <v>819</v>
      </c>
    </row>
    <row r="2168" spans="1:8" ht="16.5" thickBot="1">
      <c r="A2168" s="12" t="s">
        <v>14</v>
      </c>
      <c r="B2168" s="24">
        <v>2.3969999999999998</v>
      </c>
      <c r="C2168" s="26">
        <v>1.258</v>
      </c>
      <c r="D2168" s="24">
        <v>0.40899999999999997</v>
      </c>
      <c r="E2168" s="26">
        <v>0.24199999999999999</v>
      </c>
      <c r="F2168" s="26">
        <v>19.565999999999999</v>
      </c>
      <c r="G2168" s="26">
        <v>17.481000000000002</v>
      </c>
      <c r="H2168" s="109" t="s">
        <v>840</v>
      </c>
    </row>
    <row r="2169" spans="1:8" ht="16.5" thickBot="1">
      <c r="A2169" s="12" t="s">
        <v>15</v>
      </c>
      <c r="B2169" s="24">
        <v>3.0000000000000001E-3</v>
      </c>
      <c r="C2169" s="26">
        <v>3.3000000000000002E-2</v>
      </c>
      <c r="D2169" s="24">
        <v>2.4E-2</v>
      </c>
      <c r="E2169" s="26">
        <v>0.13600000000000001</v>
      </c>
      <c r="F2169" s="26">
        <v>5.032</v>
      </c>
      <c r="G2169" s="26">
        <v>2.948</v>
      </c>
      <c r="H2169" s="109" t="s">
        <v>841</v>
      </c>
    </row>
    <row r="2170" spans="1:8" ht="16.5" thickBot="1">
      <c r="A2170" s="12" t="s">
        <v>16</v>
      </c>
      <c r="B2170" s="24">
        <v>0.153</v>
      </c>
      <c r="C2170" s="26">
        <v>7.2999999999999995E-2</v>
      </c>
      <c r="D2170" s="24">
        <v>3.7999999999999999E-2</v>
      </c>
      <c r="E2170" s="26">
        <v>1.7000000000000001E-2</v>
      </c>
      <c r="F2170" s="26">
        <v>1.0999999999999999E-2</v>
      </c>
      <c r="G2170" s="26">
        <v>1.2999999999999999E-2</v>
      </c>
      <c r="H2170" s="109" t="s">
        <v>844</v>
      </c>
    </row>
    <row r="2171" spans="1:8" ht="16.5" thickBot="1">
      <c r="A2171" s="12" t="s">
        <v>17</v>
      </c>
      <c r="B2171" s="24">
        <v>1.2E-2</v>
      </c>
      <c r="C2171" s="26">
        <v>6.0000000000000001E-3</v>
      </c>
      <c r="D2171" s="24">
        <v>8.9999999999999993E-3</v>
      </c>
      <c r="E2171" s="26">
        <v>5.0000000000000001E-3</v>
      </c>
      <c r="F2171" s="26">
        <v>0</v>
      </c>
      <c r="G2171" s="26">
        <v>0</v>
      </c>
      <c r="H2171" s="109" t="s">
        <v>845</v>
      </c>
    </row>
    <row r="2172" spans="1:8" ht="16.5" thickBot="1">
      <c r="A2172" s="12" t="s">
        <v>18</v>
      </c>
      <c r="B2172" s="24">
        <v>0</v>
      </c>
      <c r="C2172" s="26">
        <v>0</v>
      </c>
      <c r="D2172" s="24">
        <v>0</v>
      </c>
      <c r="E2172" s="26">
        <v>0</v>
      </c>
      <c r="F2172" s="26">
        <v>0</v>
      </c>
      <c r="G2172" s="26">
        <v>0</v>
      </c>
      <c r="H2172" s="109" t="s">
        <v>820</v>
      </c>
    </row>
    <row r="2173" spans="1:8" ht="16.5" thickBot="1">
      <c r="A2173" s="12" t="s">
        <v>19</v>
      </c>
      <c r="B2173" s="24">
        <v>0</v>
      </c>
      <c r="C2173" s="26">
        <v>0</v>
      </c>
      <c r="D2173" s="24">
        <v>0.44</v>
      </c>
      <c r="E2173" s="26">
        <v>0.35699999999999998</v>
      </c>
      <c r="F2173" s="26">
        <v>7.0999999999999994E-2</v>
      </c>
      <c r="G2173" s="26">
        <v>1.2999999999999999E-2</v>
      </c>
      <c r="H2173" s="109" t="s">
        <v>20</v>
      </c>
    </row>
    <row r="2174" spans="1:8" ht="16.5" thickBot="1">
      <c r="A2174" s="12" t="s">
        <v>21</v>
      </c>
      <c r="B2174" s="24">
        <v>13.791</v>
      </c>
      <c r="C2174" s="26">
        <v>3.9569999999999999</v>
      </c>
      <c r="D2174" s="24">
        <v>0</v>
      </c>
      <c r="E2174" s="26">
        <v>0</v>
      </c>
      <c r="F2174" s="26">
        <v>4.0720000000000001</v>
      </c>
      <c r="G2174" s="26">
        <v>6.2430000000000003</v>
      </c>
      <c r="H2174" s="109" t="s">
        <v>846</v>
      </c>
    </row>
    <row r="2175" spans="1:8" ht="16.5" thickBot="1">
      <c r="A2175" s="12" t="s">
        <v>22</v>
      </c>
      <c r="B2175" s="24">
        <v>0.182</v>
      </c>
      <c r="C2175" s="26">
        <v>0.23899999999999999</v>
      </c>
      <c r="D2175" s="24">
        <v>0</v>
      </c>
      <c r="E2175" s="26">
        <v>0</v>
      </c>
      <c r="F2175" s="26">
        <v>0</v>
      </c>
      <c r="G2175" s="26">
        <v>0</v>
      </c>
      <c r="H2175" s="109" t="s">
        <v>847</v>
      </c>
    </row>
    <row r="2176" spans="1:8" ht="16.5" thickBot="1">
      <c r="A2176" s="12" t="s">
        <v>23</v>
      </c>
      <c r="B2176" s="24">
        <v>3.8820000000000001</v>
      </c>
      <c r="C2176" s="26">
        <v>3.1859999999999999</v>
      </c>
      <c r="D2176" s="24">
        <v>6.1050000000000004</v>
      </c>
      <c r="E2176" s="26">
        <v>4.4109999999999996</v>
      </c>
      <c r="F2176" s="26">
        <v>0.11</v>
      </c>
      <c r="G2176" s="26">
        <v>1.4999999999999999E-2</v>
      </c>
      <c r="H2176" s="109" t="s">
        <v>856</v>
      </c>
    </row>
    <row r="2177" spans="1:8" ht="16.5" thickBot="1">
      <c r="A2177" s="12" t="s">
        <v>24</v>
      </c>
      <c r="B2177" s="24">
        <v>0.02</v>
      </c>
      <c r="C2177" s="26">
        <v>2.5999999999999999E-2</v>
      </c>
      <c r="D2177" s="24">
        <v>0</v>
      </c>
      <c r="E2177" s="26">
        <v>0</v>
      </c>
      <c r="F2177" s="26">
        <v>6.0000000000000001E-3</v>
      </c>
      <c r="G2177" s="26">
        <v>8.0000000000000002E-3</v>
      </c>
      <c r="H2177" s="109" t="s">
        <v>818</v>
      </c>
    </row>
    <row r="2178" spans="1:8" ht="16.5" thickBot="1">
      <c r="A2178" s="12" t="s">
        <v>25</v>
      </c>
      <c r="B2178" s="24">
        <v>0</v>
      </c>
      <c r="C2178" s="26">
        <v>0</v>
      </c>
      <c r="D2178" s="24">
        <v>0</v>
      </c>
      <c r="E2178" s="26">
        <v>0</v>
      </c>
      <c r="F2178" s="26">
        <v>18.428999999999998</v>
      </c>
      <c r="G2178" s="26">
        <v>5.9290000000000003</v>
      </c>
      <c r="H2178" s="109" t="s">
        <v>26</v>
      </c>
    </row>
    <row r="2179" spans="1:8" ht="16.5" thickBot="1">
      <c r="A2179" s="12" t="s">
        <v>27</v>
      </c>
      <c r="B2179" s="24">
        <v>0.74412</v>
      </c>
      <c r="C2179" s="26">
        <v>0.16650851</v>
      </c>
      <c r="D2179" s="24">
        <v>0.184</v>
      </c>
      <c r="E2179" s="26">
        <v>4.5999999999999999E-2</v>
      </c>
      <c r="F2179" s="26">
        <v>0</v>
      </c>
      <c r="G2179" s="26">
        <v>0</v>
      </c>
      <c r="H2179" s="109" t="s">
        <v>851</v>
      </c>
    </row>
    <row r="2180" spans="1:8" ht="16.5" thickBot="1">
      <c r="A2180" s="12" t="s">
        <v>28</v>
      </c>
      <c r="B2180" s="24">
        <v>2.177</v>
      </c>
      <c r="C2180" s="26">
        <v>2.0419999999999998</v>
      </c>
      <c r="D2180" s="24">
        <v>0</v>
      </c>
      <c r="E2180" s="26">
        <v>0</v>
      </c>
      <c r="F2180" s="26">
        <v>0</v>
      </c>
      <c r="G2180" s="26">
        <v>0.246</v>
      </c>
      <c r="H2180" s="109" t="s">
        <v>853</v>
      </c>
    </row>
    <row r="2181" spans="1:8" ht="16.5" thickBot="1">
      <c r="A2181" s="12" t="s">
        <v>29</v>
      </c>
      <c r="B2181" s="24">
        <v>0</v>
      </c>
      <c r="C2181" s="26">
        <v>0</v>
      </c>
      <c r="D2181" s="24">
        <v>0</v>
      </c>
      <c r="E2181" s="26">
        <v>0</v>
      </c>
      <c r="F2181" s="26">
        <v>13.401999999999999</v>
      </c>
      <c r="G2181" s="26">
        <v>6.18</v>
      </c>
      <c r="H2181" s="109" t="s">
        <v>821</v>
      </c>
    </row>
    <row r="2182" spans="1:8" ht="16.5" thickBot="1">
      <c r="A2182" s="12" t="s">
        <v>30</v>
      </c>
      <c r="B2182" s="24">
        <v>2.8000000000000001E-2</v>
      </c>
      <c r="C2182" s="26">
        <v>7.0000000000000001E-3</v>
      </c>
      <c r="D2182" s="24">
        <v>8.0000000000000002E-3</v>
      </c>
      <c r="E2182" s="26">
        <v>3.0000000000000001E-3</v>
      </c>
      <c r="F2182" s="26">
        <v>10.992000000000001</v>
      </c>
      <c r="G2182" s="26">
        <v>7.5170000000000003</v>
      </c>
      <c r="H2182" s="109" t="s">
        <v>848</v>
      </c>
    </row>
    <row r="2183" spans="1:8" ht="16.5" thickBot="1">
      <c r="A2183" s="12" t="s">
        <v>31</v>
      </c>
      <c r="B2183" s="24">
        <v>1.7000000000000001E-2</v>
      </c>
      <c r="C2183" s="26">
        <v>4.5499999999999999E-2</v>
      </c>
      <c r="D2183" s="24">
        <v>3.6999999999999998E-2</v>
      </c>
      <c r="E2183" s="26">
        <v>4.7E-2</v>
      </c>
      <c r="F2183" s="26">
        <v>0.34699999999999998</v>
      </c>
      <c r="G2183" s="26">
        <v>0.219</v>
      </c>
      <c r="H2183" s="109" t="s">
        <v>849</v>
      </c>
    </row>
    <row r="2184" spans="1:8" ht="16.5" thickBot="1">
      <c r="A2184" s="12" t="s">
        <v>32</v>
      </c>
      <c r="B2184" s="24">
        <v>0</v>
      </c>
      <c r="C2184" s="26">
        <v>0</v>
      </c>
      <c r="D2184" s="24">
        <v>0</v>
      </c>
      <c r="E2184" s="26">
        <v>0</v>
      </c>
      <c r="F2184" s="26">
        <v>0.04</v>
      </c>
      <c r="G2184" s="26">
        <v>1.4E-2</v>
      </c>
      <c r="H2184" s="109" t="s">
        <v>854</v>
      </c>
    </row>
    <row r="2185" spans="1:8" ht="16.5" thickBot="1">
      <c r="A2185" s="12" t="s">
        <v>33</v>
      </c>
      <c r="B2185" s="24">
        <v>1.3069999999999999</v>
      </c>
      <c r="C2185" s="26">
        <v>1.226</v>
      </c>
      <c r="D2185" s="24">
        <v>1.768</v>
      </c>
      <c r="E2185" s="26">
        <v>2.0950000000000002</v>
      </c>
      <c r="F2185" s="26">
        <v>0</v>
      </c>
      <c r="G2185" s="26">
        <v>0</v>
      </c>
      <c r="H2185" s="109" t="s">
        <v>852</v>
      </c>
    </row>
    <row r="2186" spans="1:8" ht="16.5" thickBot="1">
      <c r="A2186" s="12" t="s">
        <v>34</v>
      </c>
      <c r="B2186" s="24">
        <v>0.28499999999999998</v>
      </c>
      <c r="C2186" s="26">
        <v>0.19600000000000001</v>
      </c>
      <c r="D2186" s="24">
        <v>0.33</v>
      </c>
      <c r="E2186" s="26">
        <v>0.115</v>
      </c>
      <c r="F2186" s="26">
        <v>6.5000000000000002E-2</v>
      </c>
      <c r="G2186" s="26">
        <v>4.1000000000000002E-2</v>
      </c>
      <c r="H2186" s="109" t="s">
        <v>850</v>
      </c>
    </row>
    <row r="2187" spans="1:8" ht="16.5" thickBot="1">
      <c r="A2187" s="12" t="s">
        <v>35</v>
      </c>
      <c r="B2187" s="24">
        <v>0</v>
      </c>
      <c r="C2187" s="26">
        <v>0</v>
      </c>
      <c r="D2187" s="24">
        <v>0</v>
      </c>
      <c r="E2187" s="26">
        <v>0</v>
      </c>
      <c r="F2187" s="26">
        <v>0</v>
      </c>
      <c r="G2187" s="26">
        <v>0</v>
      </c>
      <c r="H2187" s="109" t="s">
        <v>36</v>
      </c>
    </row>
    <row r="2188" spans="1:8" ht="16.5" thickBot="1">
      <c r="A2188" s="54" t="s">
        <v>37</v>
      </c>
      <c r="B2188" s="27">
        <v>7.1999999999999995E-2</v>
      </c>
      <c r="C2188" s="28">
        <v>8.6999999999999994E-2</v>
      </c>
      <c r="D2188" s="27">
        <v>2.7250000000000001</v>
      </c>
      <c r="E2188" s="28">
        <v>2.1389999999999998</v>
      </c>
      <c r="F2188" s="26">
        <v>0</v>
      </c>
      <c r="G2188" s="26">
        <v>0</v>
      </c>
      <c r="H2188" s="108" t="s">
        <v>38</v>
      </c>
    </row>
    <row r="2189" spans="1:8" ht="16.5" thickBot="1">
      <c r="A2189" s="75" t="s">
        <v>552</v>
      </c>
      <c r="B2189" s="77">
        <f t="shared" ref="B2189" si="197">SUM(B2167:B2188)</f>
        <v>44.347120000000004</v>
      </c>
      <c r="C2189" s="77">
        <f t="shared" ref="C2189" si="198">SUM(C2167:C2188)</f>
        <v>25.091008510000002</v>
      </c>
      <c r="D2189" s="77">
        <f t="shared" ref="D2189" si="199">SUM(D2167:D2188)</f>
        <v>26.491</v>
      </c>
      <c r="E2189" s="77">
        <f t="shared" ref="E2189" si="200">SUM(E2167:E2188)</f>
        <v>19.342999999999996</v>
      </c>
      <c r="F2189" s="126">
        <f>SUM(F2167:F2188)</f>
        <v>72.143000000000001</v>
      </c>
      <c r="G2189" s="126">
        <f>SUM(G2167:G2188)</f>
        <v>46.867000000000012</v>
      </c>
      <c r="H2189" s="105" t="s">
        <v>855</v>
      </c>
    </row>
    <row r="2190" spans="1:8" ht="16.5" thickBot="1">
      <c r="A2190" s="75" t="s">
        <v>545</v>
      </c>
      <c r="B2190" s="77">
        <v>1293.924</v>
      </c>
      <c r="C2190" s="77">
        <v>1262.3209999999999</v>
      </c>
      <c r="D2190" s="77">
        <v>1371.1949999999999</v>
      </c>
      <c r="E2190" s="77">
        <v>1371.64</v>
      </c>
      <c r="F2190" s="126">
        <v>1108.0429999999999</v>
      </c>
      <c r="G2190" s="126">
        <v>1230.117</v>
      </c>
      <c r="H2190" s="112" t="s">
        <v>553</v>
      </c>
    </row>
    <row r="2191" spans="1:8">
      <c r="A2191" s="86"/>
      <c r="B2191" s="87"/>
      <c r="C2191" s="87"/>
      <c r="D2191" s="87"/>
      <c r="E2191" s="87"/>
      <c r="F2191" s="87"/>
      <c r="G2191" s="87"/>
      <c r="H2191" s="115"/>
    </row>
    <row r="2192" spans="1:8">
      <c r="A2192" s="119" t="s">
        <v>190</v>
      </c>
      <c r="H2192" s="120" t="s">
        <v>191</v>
      </c>
    </row>
    <row r="2193" spans="1:8">
      <c r="A2193" s="97" t="s">
        <v>701</v>
      </c>
      <c r="H2193" s="102" t="s">
        <v>222</v>
      </c>
    </row>
    <row r="2194" spans="1:8" ht="16.5" customHeight="1" thickBot="1">
      <c r="A2194" s="68" t="s">
        <v>43</v>
      </c>
      <c r="E2194" s="38"/>
      <c r="G2194" s="38" t="s">
        <v>477</v>
      </c>
      <c r="H2194" s="38" t="s">
        <v>476</v>
      </c>
    </row>
    <row r="2195" spans="1:8" ht="16.5" thickBot="1">
      <c r="A2195" s="55" t="s">
        <v>7</v>
      </c>
      <c r="B2195" s="238">
        <v>2016</v>
      </c>
      <c r="C2195" s="239"/>
      <c r="D2195" s="238">
        <v>2017</v>
      </c>
      <c r="E2195" s="239"/>
      <c r="F2195" s="238">
        <v>2018</v>
      </c>
      <c r="G2195" s="239"/>
      <c r="H2195" s="56" t="s">
        <v>3</v>
      </c>
    </row>
    <row r="2196" spans="1:8">
      <c r="A2196" s="57"/>
      <c r="B2196" s="54" t="s">
        <v>46</v>
      </c>
      <c r="C2196" s="103" t="s">
        <v>47</v>
      </c>
      <c r="D2196" s="103" t="s">
        <v>46</v>
      </c>
      <c r="E2196" s="22" t="s">
        <v>47</v>
      </c>
      <c r="F2196" s="144" t="s">
        <v>46</v>
      </c>
      <c r="G2196" s="22" t="s">
        <v>47</v>
      </c>
      <c r="H2196" s="58"/>
    </row>
    <row r="2197" spans="1:8" ht="16.5" thickBot="1">
      <c r="A2197" s="59"/>
      <c r="B2197" s="23" t="s">
        <v>48</v>
      </c>
      <c r="C2197" s="6" t="s">
        <v>49</v>
      </c>
      <c r="D2197" s="107" t="s">
        <v>48</v>
      </c>
      <c r="E2197" s="2" t="s">
        <v>49</v>
      </c>
      <c r="F2197" s="147" t="s">
        <v>48</v>
      </c>
      <c r="G2197" s="2" t="s">
        <v>49</v>
      </c>
      <c r="H2197" s="60"/>
    </row>
    <row r="2198" spans="1:8" ht="17.25" thickTop="1" thickBot="1">
      <c r="A2198" s="12" t="s">
        <v>13</v>
      </c>
      <c r="B2198" s="24">
        <v>0</v>
      </c>
      <c r="C2198" s="26">
        <v>0</v>
      </c>
      <c r="D2198" s="24">
        <v>0</v>
      </c>
      <c r="E2198" s="26">
        <v>0</v>
      </c>
      <c r="F2198" s="26">
        <v>0</v>
      </c>
      <c r="G2198" s="26">
        <v>0</v>
      </c>
      <c r="H2198" s="149" t="s">
        <v>819</v>
      </c>
    </row>
    <row r="2199" spans="1:8" ht="16.5" thickBot="1">
      <c r="A2199" s="12" t="s">
        <v>14</v>
      </c>
      <c r="B2199" s="24">
        <v>2E-3</v>
      </c>
      <c r="C2199" s="26">
        <v>2E-3</v>
      </c>
      <c r="D2199" s="24">
        <v>1E-3</v>
      </c>
      <c r="E2199" s="26">
        <v>0</v>
      </c>
      <c r="F2199" s="26">
        <v>0.14699999999999999</v>
      </c>
      <c r="G2199" s="26">
        <v>0.32600000000000001</v>
      </c>
      <c r="H2199" s="149" t="s">
        <v>840</v>
      </c>
    </row>
    <row r="2200" spans="1:8" ht="16.5" thickBot="1">
      <c r="A2200" s="12" t="s">
        <v>15</v>
      </c>
      <c r="B2200" s="24">
        <v>0</v>
      </c>
      <c r="C2200" s="26">
        <v>0</v>
      </c>
      <c r="D2200" s="24">
        <v>0</v>
      </c>
      <c r="E2200" s="26">
        <v>1E-3</v>
      </c>
      <c r="F2200" s="26">
        <v>0</v>
      </c>
      <c r="G2200" s="26">
        <v>0</v>
      </c>
      <c r="H2200" s="149" t="s">
        <v>841</v>
      </c>
    </row>
    <row r="2201" spans="1:8" ht="16.5" thickBot="1">
      <c r="A2201" s="12" t="s">
        <v>16</v>
      </c>
      <c r="B2201" s="24">
        <v>5.0000000000000001E-3</v>
      </c>
      <c r="C2201" s="26">
        <v>1E-3</v>
      </c>
      <c r="D2201" s="24">
        <v>0</v>
      </c>
      <c r="E2201" s="26">
        <v>0</v>
      </c>
      <c r="F2201" s="26">
        <v>0</v>
      </c>
      <c r="G2201" s="26">
        <v>0</v>
      </c>
      <c r="H2201" s="149" t="s">
        <v>844</v>
      </c>
    </row>
    <row r="2202" spans="1:8" ht="16.5" thickBot="1">
      <c r="A2202" s="12" t="s">
        <v>17</v>
      </c>
      <c r="B2202" s="24">
        <v>0</v>
      </c>
      <c r="C2202" s="26">
        <v>0</v>
      </c>
      <c r="D2202" s="24">
        <v>0</v>
      </c>
      <c r="E2202" s="26">
        <v>0</v>
      </c>
      <c r="F2202" s="26">
        <v>0</v>
      </c>
      <c r="G2202" s="26">
        <v>0</v>
      </c>
      <c r="H2202" s="149" t="s">
        <v>845</v>
      </c>
    </row>
    <row r="2203" spans="1:8" ht="16.5" thickBot="1">
      <c r="A2203" s="12" t="s">
        <v>18</v>
      </c>
      <c r="B2203" s="24">
        <v>0</v>
      </c>
      <c r="C2203" s="26">
        <v>0</v>
      </c>
      <c r="D2203" s="24">
        <v>0</v>
      </c>
      <c r="E2203" s="26">
        <v>0</v>
      </c>
      <c r="F2203" s="26">
        <v>0</v>
      </c>
      <c r="G2203" s="26">
        <v>0</v>
      </c>
      <c r="H2203" s="149" t="s">
        <v>820</v>
      </c>
    </row>
    <row r="2204" spans="1:8" ht="16.5" thickBot="1">
      <c r="A2204" s="12" t="s">
        <v>19</v>
      </c>
      <c r="B2204" s="24">
        <v>0</v>
      </c>
      <c r="C2204" s="26">
        <v>0</v>
      </c>
      <c r="D2204" s="24">
        <v>0</v>
      </c>
      <c r="E2204" s="26">
        <v>0</v>
      </c>
      <c r="F2204" s="26">
        <v>0</v>
      </c>
      <c r="G2204" s="26">
        <v>0</v>
      </c>
      <c r="H2204" s="149" t="s">
        <v>20</v>
      </c>
    </row>
    <row r="2205" spans="1:8" ht="16.5" thickBot="1">
      <c r="A2205" s="12" t="s">
        <v>21</v>
      </c>
      <c r="B2205" s="24">
        <v>11.717000000000001</v>
      </c>
      <c r="C2205" s="26">
        <v>3.2120000000000002</v>
      </c>
      <c r="D2205" s="24">
        <v>3.794</v>
      </c>
      <c r="E2205" s="26">
        <v>0.97499999999999998</v>
      </c>
      <c r="F2205" s="26">
        <v>0</v>
      </c>
      <c r="G2205" s="26">
        <v>0</v>
      </c>
      <c r="H2205" s="149" t="s">
        <v>846</v>
      </c>
    </row>
    <row r="2206" spans="1:8" ht="16.5" thickBot="1">
      <c r="A2206" s="12" t="s">
        <v>22</v>
      </c>
      <c r="B2206" s="24">
        <v>0</v>
      </c>
      <c r="C2206" s="26">
        <v>0</v>
      </c>
      <c r="D2206" s="24">
        <v>0</v>
      </c>
      <c r="E2206" s="26">
        <v>0</v>
      </c>
      <c r="F2206" s="26">
        <v>0</v>
      </c>
      <c r="G2206" s="26">
        <v>0</v>
      </c>
      <c r="H2206" s="149" t="s">
        <v>847</v>
      </c>
    </row>
    <row r="2207" spans="1:8" ht="16.5" thickBot="1">
      <c r="A2207" s="12" t="s">
        <v>23</v>
      </c>
      <c r="B2207" s="24">
        <v>1E-3</v>
      </c>
      <c r="C2207" s="26">
        <v>1E-3</v>
      </c>
      <c r="D2207" s="24">
        <v>0</v>
      </c>
      <c r="E2207" s="26">
        <v>0</v>
      </c>
      <c r="F2207" s="26">
        <v>0.11799999999999999</v>
      </c>
      <c r="G2207" s="26">
        <v>5.1999999999999998E-2</v>
      </c>
      <c r="H2207" s="149" t="s">
        <v>856</v>
      </c>
    </row>
    <row r="2208" spans="1:8" ht="16.5" thickBot="1">
      <c r="A2208" s="12" t="s">
        <v>24</v>
      </c>
      <c r="B2208" s="24">
        <v>0</v>
      </c>
      <c r="C2208" s="26">
        <v>0</v>
      </c>
      <c r="D2208" s="24">
        <v>0</v>
      </c>
      <c r="E2208" s="26">
        <v>0</v>
      </c>
      <c r="F2208" s="26">
        <v>0</v>
      </c>
      <c r="G2208" s="26">
        <v>0</v>
      </c>
      <c r="H2208" s="149" t="s">
        <v>818</v>
      </c>
    </row>
    <row r="2209" spans="1:8" ht="16.5" thickBot="1">
      <c r="A2209" s="12" t="s">
        <v>25</v>
      </c>
      <c r="B2209" s="24">
        <v>0</v>
      </c>
      <c r="C2209" s="26">
        <v>0</v>
      </c>
      <c r="D2209" s="24">
        <v>0</v>
      </c>
      <c r="E2209" s="26">
        <v>0</v>
      </c>
      <c r="F2209" s="26">
        <v>0</v>
      </c>
      <c r="G2209" s="26">
        <v>0</v>
      </c>
      <c r="H2209" s="149" t="s">
        <v>26</v>
      </c>
    </row>
    <row r="2210" spans="1:8" ht="16.5" thickBot="1">
      <c r="A2210" s="12" t="s">
        <v>27</v>
      </c>
      <c r="B2210" s="24">
        <v>0</v>
      </c>
      <c r="C2210" s="26">
        <v>0</v>
      </c>
      <c r="D2210" s="24">
        <v>2.7E-2</v>
      </c>
      <c r="E2210" s="26">
        <v>1.6E-2</v>
      </c>
      <c r="F2210" s="26">
        <v>0</v>
      </c>
      <c r="G2210" s="26">
        <v>0</v>
      </c>
      <c r="H2210" s="149" t="s">
        <v>851</v>
      </c>
    </row>
    <row r="2211" spans="1:8" ht="16.5" thickBot="1">
      <c r="A2211" s="12" t="s">
        <v>28</v>
      </c>
      <c r="B2211" s="24">
        <v>1E-3</v>
      </c>
      <c r="C2211" s="26">
        <v>1E-3</v>
      </c>
      <c r="D2211" s="24">
        <v>0</v>
      </c>
      <c r="E2211" s="26">
        <v>0</v>
      </c>
      <c r="F2211" s="26">
        <v>0</v>
      </c>
      <c r="G2211" s="26">
        <v>0</v>
      </c>
      <c r="H2211" s="149" t="s">
        <v>853</v>
      </c>
    </row>
    <row r="2212" spans="1:8" ht="16.5" thickBot="1">
      <c r="A2212" s="12" t="s">
        <v>29</v>
      </c>
      <c r="B2212" s="24">
        <v>0</v>
      </c>
      <c r="C2212" s="26">
        <v>0</v>
      </c>
      <c r="D2212" s="24">
        <v>0</v>
      </c>
      <c r="E2212" s="26">
        <v>0</v>
      </c>
      <c r="F2212" s="26">
        <v>0</v>
      </c>
      <c r="G2212" s="26">
        <v>0</v>
      </c>
      <c r="H2212" s="149" t="s">
        <v>821</v>
      </c>
    </row>
    <row r="2213" spans="1:8" ht="16.5" thickBot="1">
      <c r="A2213" s="12" t="s">
        <v>30</v>
      </c>
      <c r="B2213" s="24">
        <v>0</v>
      </c>
      <c r="C2213" s="26">
        <v>0</v>
      </c>
      <c r="D2213" s="24">
        <v>2E-3</v>
      </c>
      <c r="E2213" s="26">
        <v>1E-3</v>
      </c>
      <c r="F2213" s="26">
        <v>1E-3</v>
      </c>
      <c r="G2213" s="26">
        <v>1E-3</v>
      </c>
      <c r="H2213" s="149" t="s">
        <v>848</v>
      </c>
    </row>
    <row r="2214" spans="1:8" ht="16.5" thickBot="1">
      <c r="A2214" s="12" t="s">
        <v>31</v>
      </c>
      <c r="B2214" s="24">
        <v>7.0000000000000001E-3</v>
      </c>
      <c r="C2214" s="26">
        <v>1E-3</v>
      </c>
      <c r="D2214" s="24">
        <v>0</v>
      </c>
      <c r="E2214" s="26">
        <v>0</v>
      </c>
      <c r="F2214" s="26">
        <v>0</v>
      </c>
      <c r="G2214" s="26">
        <v>0</v>
      </c>
      <c r="H2214" s="149" t="s">
        <v>849</v>
      </c>
    </row>
    <row r="2215" spans="1:8" ht="16.5" thickBot="1">
      <c r="A2215" s="12" t="s">
        <v>32</v>
      </c>
      <c r="B2215" s="24">
        <v>0</v>
      </c>
      <c r="C2215" s="26">
        <v>0</v>
      </c>
      <c r="D2215" s="24">
        <v>0</v>
      </c>
      <c r="E2215" s="26">
        <v>0</v>
      </c>
      <c r="F2215" s="26">
        <v>0</v>
      </c>
      <c r="G2215" s="26">
        <v>0</v>
      </c>
      <c r="H2215" s="149" t="s">
        <v>854</v>
      </c>
    </row>
    <row r="2216" spans="1:8" ht="16.5" thickBot="1">
      <c r="A2216" s="12" t="s">
        <v>33</v>
      </c>
      <c r="B2216" s="24">
        <v>1.839</v>
      </c>
      <c r="C2216" s="26">
        <v>2.08</v>
      </c>
      <c r="D2216" s="24">
        <v>0.6</v>
      </c>
      <c r="E2216" s="26">
        <v>1.1919999999999999</v>
      </c>
      <c r="F2216" s="26">
        <v>2.3479999999999999</v>
      </c>
      <c r="G2216" s="26">
        <v>1.262</v>
      </c>
      <c r="H2216" s="149" t="s">
        <v>852</v>
      </c>
    </row>
    <row r="2217" spans="1:8" ht="16.5" thickBot="1">
      <c r="A2217" s="12" t="s">
        <v>34</v>
      </c>
      <c r="B2217" s="24">
        <v>2.355</v>
      </c>
      <c r="C2217" s="26">
        <v>2.4510000000000001</v>
      </c>
      <c r="D2217" s="24">
        <v>3.0939999999999999</v>
      </c>
      <c r="E2217" s="26">
        <v>3.5409999999999999</v>
      </c>
      <c r="F2217" s="26">
        <v>3.32</v>
      </c>
      <c r="G2217" s="26">
        <v>4.2539999999999996</v>
      </c>
      <c r="H2217" s="149" t="s">
        <v>850</v>
      </c>
    </row>
    <row r="2218" spans="1:8" ht="16.5" thickBot="1">
      <c r="A2218" s="12" t="s">
        <v>35</v>
      </c>
      <c r="B2218" s="24">
        <v>0</v>
      </c>
      <c r="C2218" s="26">
        <v>0</v>
      </c>
      <c r="D2218" s="24">
        <v>0</v>
      </c>
      <c r="E2218" s="26">
        <v>0</v>
      </c>
      <c r="F2218" s="26">
        <v>0</v>
      </c>
      <c r="G2218" s="26">
        <v>0</v>
      </c>
      <c r="H2218" s="149" t="s">
        <v>36</v>
      </c>
    </row>
    <row r="2219" spans="1:8" ht="16.5" thickBot="1">
      <c r="A2219" s="54" t="s">
        <v>37</v>
      </c>
      <c r="B2219" s="27">
        <v>0</v>
      </c>
      <c r="C2219" s="28">
        <v>0</v>
      </c>
      <c r="D2219" s="27">
        <v>0</v>
      </c>
      <c r="E2219" s="28">
        <v>0</v>
      </c>
      <c r="F2219" s="26">
        <v>3.3000000000000002E-2</v>
      </c>
      <c r="G2219" s="26">
        <v>4.3999999999999997E-2</v>
      </c>
      <c r="H2219" s="148" t="s">
        <v>38</v>
      </c>
    </row>
    <row r="2220" spans="1:8" ht="16.5" thickBot="1">
      <c r="A2220" s="75" t="s">
        <v>552</v>
      </c>
      <c r="B2220" s="77">
        <f t="shared" ref="B2220" si="201">SUM(B2198:B2219)</f>
        <v>15.927</v>
      </c>
      <c r="C2220" s="77">
        <f t="shared" ref="C2220" si="202">SUM(C2198:C2219)</f>
        <v>7.7490000000000006</v>
      </c>
      <c r="D2220" s="77">
        <f t="shared" ref="D2220" si="203">SUM(D2198:D2219)</f>
        <v>7.5179999999999989</v>
      </c>
      <c r="E2220" s="77">
        <f>SUM(E2198:E2219)</f>
        <v>5.726</v>
      </c>
      <c r="F2220" s="77">
        <f t="shared" ref="F2220:G2220" si="204">SUM(F2198:F2219)</f>
        <v>5.9669999999999996</v>
      </c>
      <c r="G2220" s="77">
        <f t="shared" si="204"/>
        <v>5.9389999999999992</v>
      </c>
      <c r="H2220" s="145" t="s">
        <v>855</v>
      </c>
    </row>
    <row r="2221" spans="1:8" ht="16.5" thickBot="1">
      <c r="A2221" s="75" t="s">
        <v>545</v>
      </c>
      <c r="B2221" s="77">
        <v>173.964</v>
      </c>
      <c r="C2221" s="77">
        <v>183.185</v>
      </c>
      <c r="D2221" s="77">
        <v>160.023</v>
      </c>
      <c r="E2221" s="77">
        <v>183.328</v>
      </c>
      <c r="F2221" s="126">
        <v>159.56800000000001</v>
      </c>
      <c r="G2221" s="126">
        <v>180.18799999999999</v>
      </c>
      <c r="H2221" s="112" t="s">
        <v>553</v>
      </c>
    </row>
    <row r="2223" spans="1:8">
      <c r="A2223" s="119" t="s">
        <v>192</v>
      </c>
      <c r="H2223" s="120" t="s">
        <v>193</v>
      </c>
    </row>
    <row r="2224" spans="1:8">
      <c r="A2224" s="97" t="s">
        <v>702</v>
      </c>
      <c r="H2224" s="102" t="s">
        <v>225</v>
      </c>
    </row>
    <row r="2225" spans="1:8" ht="16.5" customHeight="1" thickBot="1">
      <c r="A2225" s="68" t="s">
        <v>43</v>
      </c>
      <c r="E2225" s="38"/>
      <c r="G2225" s="38" t="s">
        <v>477</v>
      </c>
      <c r="H2225" s="38" t="s">
        <v>476</v>
      </c>
    </row>
    <row r="2226" spans="1:8" ht="16.5" thickBot="1">
      <c r="A2226" s="55" t="s">
        <v>7</v>
      </c>
      <c r="B2226" s="238">
        <v>2016</v>
      </c>
      <c r="C2226" s="239"/>
      <c r="D2226" s="238">
        <v>2017</v>
      </c>
      <c r="E2226" s="239"/>
      <c r="F2226" s="238">
        <v>2018</v>
      </c>
      <c r="G2226" s="239"/>
      <c r="H2226" s="56" t="s">
        <v>3</v>
      </c>
    </row>
    <row r="2227" spans="1:8">
      <c r="A2227" s="57"/>
      <c r="B2227" s="54" t="s">
        <v>46</v>
      </c>
      <c r="C2227" s="103" t="s">
        <v>47</v>
      </c>
      <c r="D2227" s="103" t="s">
        <v>46</v>
      </c>
      <c r="E2227" s="22" t="s">
        <v>47</v>
      </c>
      <c r="F2227" s="103" t="s">
        <v>46</v>
      </c>
      <c r="G2227" s="22" t="s">
        <v>47</v>
      </c>
      <c r="H2227" s="58"/>
    </row>
    <row r="2228" spans="1:8" ht="16.5" thickBot="1">
      <c r="A2228" s="59"/>
      <c r="B2228" s="23" t="s">
        <v>48</v>
      </c>
      <c r="C2228" s="6" t="s">
        <v>49</v>
      </c>
      <c r="D2228" s="107" t="s">
        <v>48</v>
      </c>
      <c r="E2228" s="2" t="s">
        <v>49</v>
      </c>
      <c r="F2228" s="107" t="s">
        <v>48</v>
      </c>
      <c r="G2228" s="2" t="s">
        <v>49</v>
      </c>
      <c r="H2228" s="60"/>
    </row>
    <row r="2229" spans="1:8" ht="17.25" thickTop="1" thickBot="1">
      <c r="A2229" s="12" t="s">
        <v>13</v>
      </c>
      <c r="B2229" s="24">
        <v>7.899</v>
      </c>
      <c r="C2229" s="26">
        <v>1.696</v>
      </c>
      <c r="D2229" s="24">
        <v>4.9610000000000003</v>
      </c>
      <c r="E2229" s="26">
        <v>1.34</v>
      </c>
      <c r="F2229" s="26">
        <v>12.311999999999999</v>
      </c>
      <c r="G2229" s="26">
        <v>10.073</v>
      </c>
      <c r="H2229" s="109" t="s">
        <v>819</v>
      </c>
    </row>
    <row r="2230" spans="1:8" ht="16.5" thickBot="1">
      <c r="A2230" s="12" t="s">
        <v>14</v>
      </c>
      <c r="B2230" s="24">
        <v>2.48</v>
      </c>
      <c r="C2230" s="26">
        <v>1.2210000000000001</v>
      </c>
      <c r="D2230" s="24">
        <v>0.317</v>
      </c>
      <c r="E2230" s="26">
        <v>0.20499999999999999</v>
      </c>
      <c r="F2230" s="26">
        <v>0.624</v>
      </c>
      <c r="G2230" s="26">
        <v>1.0660000000000001</v>
      </c>
      <c r="H2230" s="109" t="s">
        <v>840</v>
      </c>
    </row>
    <row r="2231" spans="1:8" ht="16.5" thickBot="1">
      <c r="A2231" s="12" t="s">
        <v>15</v>
      </c>
      <c r="B2231" s="24">
        <v>0</v>
      </c>
      <c r="C2231" s="26">
        <v>6.0000000000000001E-3</v>
      </c>
      <c r="D2231" s="24">
        <v>2E-3</v>
      </c>
      <c r="E2231" s="26">
        <v>6.0000000000000001E-3</v>
      </c>
      <c r="F2231" s="26">
        <v>5.7000000000000002E-2</v>
      </c>
      <c r="G2231" s="26">
        <v>0.193</v>
      </c>
      <c r="H2231" s="109" t="s">
        <v>841</v>
      </c>
    </row>
    <row r="2232" spans="1:8" ht="16.5" thickBot="1">
      <c r="A2232" s="12" t="s">
        <v>16</v>
      </c>
      <c r="B2232" s="24">
        <v>0.24462799999999998</v>
      </c>
      <c r="C2232" s="26">
        <v>9.5085900000000001E-2</v>
      </c>
      <c r="D2232" s="24">
        <v>0.11700000000000001</v>
      </c>
      <c r="E2232" s="26">
        <v>0.05</v>
      </c>
      <c r="F2232" s="26">
        <v>8.1000000000000003E-2</v>
      </c>
      <c r="G2232" s="26">
        <v>2.8000000000000001E-2</v>
      </c>
      <c r="H2232" s="109" t="s">
        <v>844</v>
      </c>
    </row>
    <row r="2233" spans="1:8" ht="16.5" thickBot="1">
      <c r="A2233" s="12" t="s">
        <v>17</v>
      </c>
      <c r="B2233" s="24">
        <v>1.2999999999999999E-2</v>
      </c>
      <c r="C2233" s="26">
        <v>8.9999999999999993E-3</v>
      </c>
      <c r="D2233" s="24">
        <v>1.7000000000000001E-2</v>
      </c>
      <c r="E2233" s="26">
        <v>2.3E-2</v>
      </c>
      <c r="F2233" s="26">
        <v>7.0000000000000001E-3</v>
      </c>
      <c r="G2233" s="26">
        <v>5.0000000000000001E-3</v>
      </c>
      <c r="H2233" s="109" t="s">
        <v>845</v>
      </c>
    </row>
    <row r="2234" spans="1:8" ht="16.5" thickBot="1">
      <c r="A2234" s="12" t="s">
        <v>18</v>
      </c>
      <c r="B2234" s="24">
        <v>0</v>
      </c>
      <c r="C2234" s="26">
        <v>0</v>
      </c>
      <c r="D2234" s="24">
        <v>0</v>
      </c>
      <c r="E2234" s="24">
        <v>0</v>
      </c>
      <c r="F2234" s="24">
        <v>0</v>
      </c>
      <c r="G2234" s="24">
        <v>0</v>
      </c>
      <c r="H2234" s="109" t="s">
        <v>820</v>
      </c>
    </row>
    <row r="2235" spans="1:8" ht="16.5" thickBot="1">
      <c r="A2235" s="12" t="s">
        <v>19</v>
      </c>
      <c r="B2235" s="24">
        <v>0</v>
      </c>
      <c r="C2235" s="26">
        <v>0</v>
      </c>
      <c r="D2235" s="24">
        <v>0</v>
      </c>
      <c r="E2235" s="26">
        <v>0</v>
      </c>
      <c r="F2235" s="26">
        <v>0</v>
      </c>
      <c r="G2235" s="26">
        <v>0</v>
      </c>
      <c r="H2235" s="109" t="s">
        <v>20</v>
      </c>
    </row>
    <row r="2236" spans="1:8" ht="16.5" thickBot="1">
      <c r="A2236" s="12" t="s">
        <v>21</v>
      </c>
      <c r="B2236" s="24">
        <v>4.3739999999999997</v>
      </c>
      <c r="C2236" s="26">
        <v>1.2549999999999999</v>
      </c>
      <c r="D2236" s="24">
        <v>12.195</v>
      </c>
      <c r="E2236" s="26">
        <v>3.5409999999999999</v>
      </c>
      <c r="F2236" s="26">
        <v>5.7389999999999999</v>
      </c>
      <c r="G2236" s="26">
        <v>1.8680000000000001</v>
      </c>
      <c r="H2236" s="109" t="s">
        <v>846</v>
      </c>
    </row>
    <row r="2237" spans="1:8" ht="16.5" thickBot="1">
      <c r="A2237" s="12" t="s">
        <v>22</v>
      </c>
      <c r="B2237" s="24">
        <v>0</v>
      </c>
      <c r="C2237" s="26">
        <v>0</v>
      </c>
      <c r="D2237" s="24">
        <v>0</v>
      </c>
      <c r="E2237" s="24">
        <v>0</v>
      </c>
      <c r="F2237" s="24">
        <v>0</v>
      </c>
      <c r="G2237" s="24">
        <v>0</v>
      </c>
      <c r="H2237" s="109" t="s">
        <v>847</v>
      </c>
    </row>
    <row r="2238" spans="1:8" ht="16.5" thickBot="1">
      <c r="A2238" s="12" t="s">
        <v>23</v>
      </c>
      <c r="B2238" s="24">
        <v>3.25</v>
      </c>
      <c r="C2238" s="26">
        <v>2.6509999999999998</v>
      </c>
      <c r="D2238" s="24">
        <v>4.5940000000000003</v>
      </c>
      <c r="E2238" s="26">
        <v>3.0790000000000002</v>
      </c>
      <c r="F2238" s="26">
        <v>0.38</v>
      </c>
      <c r="G2238" s="26">
        <v>0.22600000000000001</v>
      </c>
      <c r="H2238" s="109" t="s">
        <v>856</v>
      </c>
    </row>
    <row r="2239" spans="1:8" ht="16.5" thickBot="1">
      <c r="A2239" s="12" t="s">
        <v>24</v>
      </c>
      <c r="B2239" s="24">
        <v>0</v>
      </c>
      <c r="C2239" s="26">
        <v>0</v>
      </c>
      <c r="D2239" s="24">
        <v>0</v>
      </c>
      <c r="E2239" s="26">
        <v>0</v>
      </c>
      <c r="F2239" s="26">
        <v>0</v>
      </c>
      <c r="G2239" s="26">
        <v>0</v>
      </c>
      <c r="H2239" s="109" t="s">
        <v>818</v>
      </c>
    </row>
    <row r="2240" spans="1:8" ht="16.5" thickBot="1">
      <c r="A2240" s="12" t="s">
        <v>25</v>
      </c>
      <c r="B2240" s="24">
        <v>0</v>
      </c>
      <c r="C2240" s="26">
        <v>0</v>
      </c>
      <c r="D2240" s="24">
        <v>0</v>
      </c>
      <c r="E2240" s="24">
        <v>0</v>
      </c>
      <c r="F2240" s="24">
        <v>0</v>
      </c>
      <c r="G2240" s="24">
        <v>0</v>
      </c>
      <c r="H2240" s="109" t="s">
        <v>26</v>
      </c>
    </row>
    <row r="2241" spans="1:8" ht="16.5" thickBot="1">
      <c r="A2241" s="12" t="s">
        <v>27</v>
      </c>
      <c r="B2241" s="24">
        <v>0.97023199999999998</v>
      </c>
      <c r="C2241" s="26">
        <v>0.44859835999999997</v>
      </c>
      <c r="D2241" s="24">
        <v>1.2190000000000001</v>
      </c>
      <c r="E2241" s="26">
        <v>0.501</v>
      </c>
      <c r="F2241" s="26">
        <v>0</v>
      </c>
      <c r="G2241" s="26">
        <v>0</v>
      </c>
      <c r="H2241" s="109" t="s">
        <v>851</v>
      </c>
    </row>
    <row r="2242" spans="1:8" ht="16.5" thickBot="1">
      <c r="A2242" s="12" t="s">
        <v>28</v>
      </c>
      <c r="B2242" s="24">
        <v>2.67</v>
      </c>
      <c r="C2242" s="26">
        <v>1.6060000000000001</v>
      </c>
      <c r="D2242" s="24">
        <v>0</v>
      </c>
      <c r="E2242" s="26">
        <v>0</v>
      </c>
      <c r="F2242" s="26">
        <v>0</v>
      </c>
      <c r="G2242" s="26">
        <v>2.968</v>
      </c>
      <c r="H2242" s="109" t="s">
        <v>853</v>
      </c>
    </row>
    <row r="2243" spans="1:8" ht="16.5" thickBot="1">
      <c r="A2243" s="12" t="s">
        <v>29</v>
      </c>
      <c r="B2243" s="24">
        <v>0</v>
      </c>
      <c r="C2243" s="26">
        <v>0</v>
      </c>
      <c r="D2243" s="24">
        <v>0</v>
      </c>
      <c r="E2243" s="24">
        <v>0</v>
      </c>
      <c r="F2243" s="24">
        <v>0</v>
      </c>
      <c r="G2243" s="24">
        <v>0</v>
      </c>
      <c r="H2243" s="109" t="s">
        <v>821</v>
      </c>
    </row>
    <row r="2244" spans="1:8" ht="16.5" thickBot="1">
      <c r="A2244" s="12" t="s">
        <v>30</v>
      </c>
      <c r="B2244" s="24">
        <v>1E-3</v>
      </c>
      <c r="C2244" s="26">
        <v>3.0000000000000001E-3</v>
      </c>
      <c r="D2244" s="24">
        <v>8.9999999999999993E-3</v>
      </c>
      <c r="E2244" s="26">
        <v>1.2999999999999999E-2</v>
      </c>
      <c r="F2244" s="26">
        <v>0</v>
      </c>
      <c r="G2244" s="26">
        <v>0</v>
      </c>
      <c r="H2244" s="109" t="s">
        <v>848</v>
      </c>
    </row>
    <row r="2245" spans="1:8" ht="16.5" thickBot="1">
      <c r="A2245" s="12" t="s">
        <v>31</v>
      </c>
      <c r="B2245" s="24">
        <v>0.159</v>
      </c>
      <c r="C2245" s="26">
        <v>0.20899999999999999</v>
      </c>
      <c r="D2245" s="24">
        <v>0.35599999999999998</v>
      </c>
      <c r="E2245" s="26">
        <v>0.32500000000000001</v>
      </c>
      <c r="F2245" s="26">
        <v>2.3E-2</v>
      </c>
      <c r="G2245" s="26">
        <v>3.2000000000000001E-2</v>
      </c>
      <c r="H2245" s="109" t="s">
        <v>849</v>
      </c>
    </row>
    <row r="2246" spans="1:8" ht="16.5" thickBot="1">
      <c r="A2246" s="12" t="s">
        <v>32</v>
      </c>
      <c r="B2246" s="24">
        <v>0</v>
      </c>
      <c r="C2246" s="26">
        <v>0</v>
      </c>
      <c r="D2246" s="24">
        <v>0</v>
      </c>
      <c r="E2246" s="24">
        <v>0</v>
      </c>
      <c r="F2246" s="24">
        <v>0</v>
      </c>
      <c r="G2246" s="24">
        <v>0</v>
      </c>
      <c r="H2246" s="109" t="s">
        <v>854</v>
      </c>
    </row>
    <row r="2247" spans="1:8" ht="16.5" thickBot="1">
      <c r="A2247" s="12" t="s">
        <v>33</v>
      </c>
      <c r="B2247" s="24">
        <v>22.727</v>
      </c>
      <c r="C2247" s="26">
        <v>14.857458563535911</v>
      </c>
      <c r="D2247" s="24">
        <v>0.40200000000000002</v>
      </c>
      <c r="E2247" s="26">
        <v>0.32100000000000001</v>
      </c>
      <c r="F2247" s="26">
        <v>5.5060000000000002</v>
      </c>
      <c r="G2247" s="26">
        <v>3.9910000000000001</v>
      </c>
      <c r="H2247" s="109" t="s">
        <v>852</v>
      </c>
    </row>
    <row r="2248" spans="1:8" ht="16.5" thickBot="1">
      <c r="A2248" s="12" t="s">
        <v>34</v>
      </c>
      <c r="B2248" s="24">
        <v>6.4980000000000002</v>
      </c>
      <c r="C2248" s="26">
        <v>1.524</v>
      </c>
      <c r="D2248" s="24">
        <v>9.4429999999999996</v>
      </c>
      <c r="E2248" s="26">
        <v>1.897</v>
      </c>
      <c r="F2248" s="26">
        <v>0.23</v>
      </c>
      <c r="G2248" s="26">
        <v>5.8999999999999997E-2</v>
      </c>
      <c r="H2248" s="109" t="s">
        <v>850</v>
      </c>
    </row>
    <row r="2249" spans="1:8" ht="16.5" thickBot="1">
      <c r="A2249" s="12" t="s">
        <v>35</v>
      </c>
      <c r="B2249" s="24">
        <v>0</v>
      </c>
      <c r="C2249" s="26">
        <v>0</v>
      </c>
      <c r="D2249" s="24">
        <v>0</v>
      </c>
      <c r="E2249" s="24">
        <v>0</v>
      </c>
      <c r="F2249" s="24">
        <v>0</v>
      </c>
      <c r="G2249" s="24">
        <v>0</v>
      </c>
      <c r="H2249" s="109" t="s">
        <v>36</v>
      </c>
    </row>
    <row r="2250" spans="1:8" ht="16.5" thickBot="1">
      <c r="A2250" s="54" t="s">
        <v>37</v>
      </c>
      <c r="B2250" s="27">
        <v>0</v>
      </c>
      <c r="C2250" s="28">
        <v>0</v>
      </c>
      <c r="D2250" s="27">
        <v>0.61799999999999999</v>
      </c>
      <c r="E2250" s="28">
        <v>0.24299999999999999</v>
      </c>
      <c r="F2250" s="26">
        <v>1.1679999999999999</v>
      </c>
      <c r="G2250" s="26">
        <v>1.4990000000000001</v>
      </c>
      <c r="H2250" s="108" t="s">
        <v>38</v>
      </c>
    </row>
    <row r="2251" spans="1:8" ht="16.5" thickBot="1">
      <c r="A2251" s="75" t="s">
        <v>552</v>
      </c>
      <c r="B2251" s="77">
        <f t="shared" ref="B2251" si="205">SUM(B2229:B2250)</f>
        <v>51.28586</v>
      </c>
      <c r="C2251" s="77">
        <f t="shared" ref="C2251" si="206">SUM(C2229:C2250)</f>
        <v>25.581142823535913</v>
      </c>
      <c r="D2251" s="77">
        <f t="shared" ref="D2251" si="207">SUM(D2229:D2250)</f>
        <v>34.250000000000007</v>
      </c>
      <c r="E2251" s="77">
        <f t="shared" ref="E2251" si="208">SUM(E2229:E2250)</f>
        <v>11.543999999999999</v>
      </c>
      <c r="F2251" s="126">
        <f>SUM(F2229:F2250)</f>
        <v>26.126999999999999</v>
      </c>
      <c r="G2251" s="126">
        <f>SUM(G2229:G2250)</f>
        <v>22.008000000000003</v>
      </c>
      <c r="H2251" s="105" t="s">
        <v>855</v>
      </c>
    </row>
    <row r="2252" spans="1:8" ht="16.5" thickBot="1">
      <c r="A2252" s="75" t="s">
        <v>545</v>
      </c>
      <c r="B2252" s="77">
        <v>2155.3780000000002</v>
      </c>
      <c r="C2252" s="77">
        <v>1408.173</v>
      </c>
      <c r="D2252" s="77">
        <v>2324.3539999999998</v>
      </c>
      <c r="E2252" s="77">
        <v>1473.432</v>
      </c>
      <c r="F2252" s="126">
        <v>1383.828</v>
      </c>
      <c r="G2252" s="126">
        <v>1442.183</v>
      </c>
      <c r="H2252" s="112" t="s">
        <v>553</v>
      </c>
    </row>
    <row r="2255" spans="1:8">
      <c r="A2255" s="119" t="s">
        <v>195</v>
      </c>
      <c r="H2255" s="120" t="s">
        <v>196</v>
      </c>
    </row>
    <row r="2256" spans="1:8">
      <c r="A2256" s="97" t="s">
        <v>703</v>
      </c>
      <c r="H2256" s="102" t="s">
        <v>228</v>
      </c>
    </row>
    <row r="2257" spans="1:8" ht="16.5" customHeight="1" thickBot="1">
      <c r="A2257" s="68" t="s">
        <v>43</v>
      </c>
      <c r="E2257" s="38"/>
      <c r="G2257" s="38" t="s">
        <v>477</v>
      </c>
      <c r="H2257" s="38" t="s">
        <v>476</v>
      </c>
    </row>
    <row r="2258" spans="1:8" ht="16.5" thickBot="1">
      <c r="A2258" s="55" t="s">
        <v>7</v>
      </c>
      <c r="B2258" s="238">
        <v>2016</v>
      </c>
      <c r="C2258" s="239"/>
      <c r="D2258" s="238">
        <v>2017</v>
      </c>
      <c r="E2258" s="239"/>
      <c r="F2258" s="238">
        <v>2018</v>
      </c>
      <c r="G2258" s="239"/>
      <c r="H2258" s="56" t="s">
        <v>3</v>
      </c>
    </row>
    <row r="2259" spans="1:8">
      <c r="A2259" s="57"/>
      <c r="B2259" s="54" t="s">
        <v>46</v>
      </c>
      <c r="C2259" s="103" t="s">
        <v>47</v>
      </c>
      <c r="D2259" s="103" t="s">
        <v>46</v>
      </c>
      <c r="E2259" s="22" t="s">
        <v>47</v>
      </c>
      <c r="F2259" s="103" t="s">
        <v>46</v>
      </c>
      <c r="G2259" s="22" t="s">
        <v>47</v>
      </c>
      <c r="H2259" s="58"/>
    </row>
    <row r="2260" spans="1:8" ht="16.5" thickBot="1">
      <c r="A2260" s="59"/>
      <c r="B2260" s="23" t="s">
        <v>48</v>
      </c>
      <c r="C2260" s="6" t="s">
        <v>49</v>
      </c>
      <c r="D2260" s="107" t="s">
        <v>48</v>
      </c>
      <c r="E2260" s="2" t="s">
        <v>49</v>
      </c>
      <c r="F2260" s="107" t="s">
        <v>48</v>
      </c>
      <c r="G2260" s="2" t="s">
        <v>49</v>
      </c>
      <c r="H2260" s="60"/>
    </row>
    <row r="2261" spans="1:8" ht="17.25" thickTop="1" thickBot="1">
      <c r="A2261" s="12" t="s">
        <v>13</v>
      </c>
      <c r="B2261" s="24">
        <v>0.28883800000000004</v>
      </c>
      <c r="C2261" s="26">
        <v>0.27866384800000005</v>
      </c>
      <c r="D2261" s="24">
        <v>4.7E-2</v>
      </c>
      <c r="E2261" s="26">
        <v>8.7999999999999995E-2</v>
      </c>
      <c r="F2261" s="26">
        <v>0</v>
      </c>
      <c r="G2261" s="26">
        <v>0</v>
      </c>
      <c r="H2261" s="109" t="s">
        <v>819</v>
      </c>
    </row>
    <row r="2262" spans="1:8" ht="16.5" thickBot="1">
      <c r="A2262" s="12" t="s">
        <v>14</v>
      </c>
      <c r="B2262" s="24">
        <v>0.61099999999999999</v>
      </c>
      <c r="C2262" s="26">
        <v>0.54300000000000004</v>
      </c>
      <c r="D2262" s="24">
        <v>1.0409999999999999</v>
      </c>
      <c r="E2262" s="26">
        <v>0.44900000000000001</v>
      </c>
      <c r="F2262" s="26">
        <v>7.5880000000000001</v>
      </c>
      <c r="G2262" s="26">
        <v>2.3050000000000002</v>
      </c>
      <c r="H2262" s="109" t="s">
        <v>840</v>
      </c>
    </row>
    <row r="2263" spans="1:8" ht="16.5" thickBot="1">
      <c r="A2263" s="12" t="s">
        <v>15</v>
      </c>
      <c r="B2263" s="24">
        <v>1E-3</v>
      </c>
      <c r="C2263" s="26">
        <v>3.7999999999999999E-2</v>
      </c>
      <c r="D2263" s="24">
        <v>2.5000000000000001E-2</v>
      </c>
      <c r="E2263" s="26">
        <v>0.10299999999999999</v>
      </c>
      <c r="F2263" s="26">
        <v>7.3999999999999996E-2</v>
      </c>
      <c r="G2263" s="26">
        <v>0.23599999999999999</v>
      </c>
      <c r="H2263" s="109" t="s">
        <v>841</v>
      </c>
    </row>
    <row r="2264" spans="1:8" ht="16.5" thickBot="1">
      <c r="A2264" s="12" t="s">
        <v>16</v>
      </c>
      <c r="B2264" s="24">
        <v>0.11700000000000001</v>
      </c>
      <c r="C2264" s="26">
        <v>0.09</v>
      </c>
      <c r="D2264" s="24">
        <v>8.5999999999999993E-2</v>
      </c>
      <c r="E2264" s="26">
        <v>9.5000000000000001E-2</v>
      </c>
      <c r="F2264" s="26">
        <v>0.16600000000000001</v>
      </c>
      <c r="G2264" s="26">
        <v>0.219</v>
      </c>
      <c r="H2264" s="109" t="s">
        <v>844</v>
      </c>
    </row>
    <row r="2265" spans="1:8" ht="16.5" thickBot="1">
      <c r="A2265" s="12" t="s">
        <v>17</v>
      </c>
      <c r="B2265" s="24">
        <v>1.6E-2</v>
      </c>
      <c r="C2265" s="26">
        <v>0.01</v>
      </c>
      <c r="D2265" s="24">
        <v>2.1000000000000001E-2</v>
      </c>
      <c r="E2265" s="26">
        <v>1.2999999999999999E-2</v>
      </c>
      <c r="F2265" s="26">
        <v>1.2E-2</v>
      </c>
      <c r="G2265" s="26">
        <v>1.7000000000000001E-2</v>
      </c>
      <c r="H2265" s="109" t="s">
        <v>845</v>
      </c>
    </row>
    <row r="2266" spans="1:8" ht="16.5" thickBot="1">
      <c r="A2266" s="12" t="s">
        <v>18</v>
      </c>
      <c r="B2266" s="24">
        <v>0</v>
      </c>
      <c r="C2266" s="26">
        <v>0</v>
      </c>
      <c r="D2266" s="24">
        <v>0</v>
      </c>
      <c r="E2266" s="26">
        <v>0</v>
      </c>
      <c r="F2266" s="26">
        <v>0</v>
      </c>
      <c r="G2266" s="26">
        <v>0</v>
      </c>
      <c r="H2266" s="109" t="s">
        <v>820</v>
      </c>
    </row>
    <row r="2267" spans="1:8" ht="16.5" thickBot="1">
      <c r="A2267" s="12" t="s">
        <v>19</v>
      </c>
      <c r="B2267" s="24">
        <v>0</v>
      </c>
      <c r="C2267" s="26">
        <v>0</v>
      </c>
      <c r="D2267" s="24">
        <v>0</v>
      </c>
      <c r="E2267" s="26">
        <v>0</v>
      </c>
      <c r="F2267" s="26">
        <v>0</v>
      </c>
      <c r="G2267" s="26">
        <v>0</v>
      </c>
      <c r="H2267" s="109" t="s">
        <v>20</v>
      </c>
    </row>
    <row r="2268" spans="1:8" ht="16.5" thickBot="1">
      <c r="A2268" s="12" t="s">
        <v>21</v>
      </c>
      <c r="B2268" s="24">
        <v>0.16300000000000001</v>
      </c>
      <c r="C2268" s="26">
        <v>6.5000000000000002E-2</v>
      </c>
      <c r="D2268" s="24">
        <v>0.42599999999999999</v>
      </c>
      <c r="E2268" s="26">
        <v>8.2000000000000003E-2</v>
      </c>
      <c r="F2268" s="26">
        <v>0.20300000000000001</v>
      </c>
      <c r="G2268" s="26">
        <v>0.26200000000000001</v>
      </c>
      <c r="H2268" s="109" t="s">
        <v>846</v>
      </c>
    </row>
    <row r="2269" spans="1:8" ht="16.5" thickBot="1">
      <c r="A2269" s="12" t="s">
        <v>22</v>
      </c>
      <c r="B2269" s="24">
        <v>0</v>
      </c>
      <c r="C2269" s="26">
        <v>0</v>
      </c>
      <c r="D2269" s="24">
        <v>0</v>
      </c>
      <c r="E2269" s="26">
        <v>0</v>
      </c>
      <c r="F2269" s="26">
        <v>0</v>
      </c>
      <c r="G2269" s="26">
        <v>0</v>
      </c>
      <c r="H2269" s="109" t="s">
        <v>847</v>
      </c>
    </row>
    <row r="2270" spans="1:8" ht="16.5" thickBot="1">
      <c r="A2270" s="12" t="s">
        <v>23</v>
      </c>
      <c r="B2270" s="24">
        <v>0.52600000000000002</v>
      </c>
      <c r="C2270" s="26">
        <v>0.504</v>
      </c>
      <c r="D2270" s="24">
        <v>1.1539999999999999</v>
      </c>
      <c r="E2270" s="26">
        <v>0.96899999999999997</v>
      </c>
      <c r="F2270" s="26">
        <v>0.157</v>
      </c>
      <c r="G2270" s="26">
        <v>0.106</v>
      </c>
      <c r="H2270" s="109" t="s">
        <v>856</v>
      </c>
    </row>
    <row r="2271" spans="1:8" ht="16.5" thickBot="1">
      <c r="A2271" s="12" t="s">
        <v>24</v>
      </c>
      <c r="B2271" s="24">
        <v>0</v>
      </c>
      <c r="C2271" s="26">
        <v>0</v>
      </c>
      <c r="D2271" s="24">
        <v>0</v>
      </c>
      <c r="E2271" s="26">
        <v>0</v>
      </c>
      <c r="F2271" s="26">
        <v>0</v>
      </c>
      <c r="G2271" s="26">
        <v>0</v>
      </c>
      <c r="H2271" s="109" t="s">
        <v>818</v>
      </c>
    </row>
    <row r="2272" spans="1:8" ht="16.5" thickBot="1">
      <c r="A2272" s="12" t="s">
        <v>25</v>
      </c>
      <c r="B2272" s="24">
        <v>0</v>
      </c>
      <c r="C2272" s="26">
        <v>0</v>
      </c>
      <c r="D2272" s="24">
        <v>0</v>
      </c>
      <c r="E2272" s="26">
        <v>0</v>
      </c>
      <c r="F2272" s="26">
        <v>0</v>
      </c>
      <c r="G2272" s="26">
        <v>0</v>
      </c>
      <c r="H2272" s="109" t="s">
        <v>26</v>
      </c>
    </row>
    <row r="2273" spans="1:8" ht="16.5" thickBot="1">
      <c r="A2273" s="12" t="s">
        <v>27</v>
      </c>
      <c r="B2273" s="24">
        <v>6.45E-3</v>
      </c>
      <c r="C2273" s="26">
        <v>1.7086230000000001E-2</v>
      </c>
      <c r="D2273" s="24">
        <v>0</v>
      </c>
      <c r="E2273" s="26">
        <v>0</v>
      </c>
      <c r="F2273" s="26">
        <v>0</v>
      </c>
      <c r="G2273" s="26">
        <v>0</v>
      </c>
      <c r="H2273" s="109" t="s">
        <v>851</v>
      </c>
    </row>
    <row r="2274" spans="1:8" ht="16.5" thickBot="1">
      <c r="A2274" s="12" t="s">
        <v>28</v>
      </c>
      <c r="B2274" s="24">
        <v>2.5000000000000001E-2</v>
      </c>
      <c r="C2274" s="26">
        <v>3.9E-2</v>
      </c>
      <c r="D2274" s="24">
        <v>0</v>
      </c>
      <c r="E2274" s="26">
        <v>0</v>
      </c>
      <c r="F2274" s="26">
        <v>0</v>
      </c>
      <c r="G2274" s="26">
        <v>7.0999999999999994E-2</v>
      </c>
      <c r="H2274" s="109" t="s">
        <v>853</v>
      </c>
    </row>
    <row r="2275" spans="1:8" ht="16.5" thickBot="1">
      <c r="A2275" s="12" t="s">
        <v>29</v>
      </c>
      <c r="B2275" s="24">
        <v>0</v>
      </c>
      <c r="C2275" s="26">
        <v>0</v>
      </c>
      <c r="D2275" s="24">
        <v>0</v>
      </c>
      <c r="E2275" s="26">
        <v>0</v>
      </c>
      <c r="F2275" s="26">
        <v>0</v>
      </c>
      <c r="G2275" s="26">
        <v>0</v>
      </c>
      <c r="H2275" s="109" t="s">
        <v>821</v>
      </c>
    </row>
    <row r="2276" spans="1:8" ht="16.5" thickBot="1">
      <c r="A2276" s="12" t="s">
        <v>30</v>
      </c>
      <c r="B2276" s="24">
        <v>8.9999999999999993E-3</v>
      </c>
      <c r="C2276" s="26">
        <v>1.0999999999999999E-2</v>
      </c>
      <c r="D2276" s="24">
        <v>0</v>
      </c>
      <c r="E2276" s="26">
        <v>0</v>
      </c>
      <c r="F2276" s="26">
        <v>0</v>
      </c>
      <c r="G2276" s="26">
        <v>0</v>
      </c>
      <c r="H2276" s="109" t="s">
        <v>848</v>
      </c>
    </row>
    <row r="2277" spans="1:8" ht="16.5" thickBot="1">
      <c r="A2277" s="12" t="s">
        <v>31</v>
      </c>
      <c r="B2277" s="24">
        <v>2.4E-2</v>
      </c>
      <c r="C2277" s="26">
        <v>2.9000000000000001E-2</v>
      </c>
      <c r="D2277" s="24">
        <v>3.5999999999999997E-2</v>
      </c>
      <c r="E2277" s="26">
        <v>3.4000000000000002E-2</v>
      </c>
      <c r="F2277" s="26">
        <v>1.7999999999999999E-2</v>
      </c>
      <c r="G2277" s="26">
        <v>2.7E-2</v>
      </c>
      <c r="H2277" s="109" t="s">
        <v>849</v>
      </c>
    </row>
    <row r="2278" spans="1:8" ht="16.5" thickBot="1">
      <c r="A2278" s="12" t="s">
        <v>32</v>
      </c>
      <c r="B2278" s="24">
        <v>0</v>
      </c>
      <c r="C2278" s="26">
        <v>0</v>
      </c>
      <c r="D2278" s="24">
        <v>4.3999999999999997E-2</v>
      </c>
      <c r="E2278" s="26">
        <v>6.0000000000000001E-3</v>
      </c>
      <c r="F2278" s="26">
        <v>0</v>
      </c>
      <c r="G2278" s="26">
        <v>0</v>
      </c>
      <c r="H2278" s="109" t="s">
        <v>854</v>
      </c>
    </row>
    <row r="2279" spans="1:8" ht="16.5" thickBot="1">
      <c r="A2279" s="12" t="s">
        <v>33</v>
      </c>
      <c r="B2279" s="24">
        <v>3.218</v>
      </c>
      <c r="C2279" s="26">
        <v>5.0999999999999996</v>
      </c>
      <c r="D2279" s="24">
        <v>2.56</v>
      </c>
      <c r="E2279" s="26">
        <v>7.0830000000000002</v>
      </c>
      <c r="F2279" s="26">
        <v>1.806</v>
      </c>
      <c r="G2279" s="26">
        <v>4.0970000000000004</v>
      </c>
      <c r="H2279" s="109" t="s">
        <v>852</v>
      </c>
    </row>
    <row r="2280" spans="1:8" ht="16.5" thickBot="1">
      <c r="A2280" s="12" t="s">
        <v>34</v>
      </c>
      <c r="B2280" s="24">
        <v>0.80100000000000005</v>
      </c>
      <c r="C2280" s="26">
        <v>1.3129999999999999</v>
      </c>
      <c r="D2280" s="24">
        <v>0.77700000000000002</v>
      </c>
      <c r="E2280" s="26">
        <v>1.52</v>
      </c>
      <c r="F2280" s="26">
        <v>0.62</v>
      </c>
      <c r="G2280" s="26">
        <v>1.2210000000000001</v>
      </c>
      <c r="H2280" s="109" t="s">
        <v>850</v>
      </c>
    </row>
    <row r="2281" spans="1:8" ht="16.5" thickBot="1">
      <c r="A2281" s="12" t="s">
        <v>35</v>
      </c>
      <c r="B2281" s="24">
        <v>0</v>
      </c>
      <c r="C2281" s="26">
        <v>0</v>
      </c>
      <c r="D2281" s="24">
        <v>0</v>
      </c>
      <c r="E2281" s="26">
        <v>0</v>
      </c>
      <c r="F2281" s="26">
        <v>0</v>
      </c>
      <c r="G2281" s="26">
        <v>0</v>
      </c>
      <c r="H2281" s="109" t="s">
        <v>36</v>
      </c>
    </row>
    <row r="2282" spans="1:8" ht="16.5" thickBot="1">
      <c r="A2282" s="54" t="s">
        <v>37</v>
      </c>
      <c r="B2282" s="27">
        <v>0</v>
      </c>
      <c r="C2282" s="28">
        <v>0</v>
      </c>
      <c r="D2282" s="27">
        <v>0</v>
      </c>
      <c r="E2282" s="28">
        <v>0</v>
      </c>
      <c r="F2282" s="26">
        <v>0.27800000000000002</v>
      </c>
      <c r="G2282" s="26">
        <v>0.129</v>
      </c>
      <c r="H2282" s="108" t="s">
        <v>38</v>
      </c>
    </row>
    <row r="2283" spans="1:8" ht="16.5" thickBot="1">
      <c r="A2283" s="75" t="s">
        <v>552</v>
      </c>
      <c r="B2283" s="77">
        <f t="shared" ref="B2283" si="209">SUM(B2261:B2282)</f>
        <v>5.8062880000000003</v>
      </c>
      <c r="C2283" s="77">
        <f t="shared" ref="C2283" si="210">SUM(C2261:C2282)</f>
        <v>8.0377500780000002</v>
      </c>
      <c r="D2283" s="77">
        <f t="shared" ref="D2283" si="211">SUM(D2261:D2282)</f>
        <v>6.2169999999999996</v>
      </c>
      <c r="E2283" s="77">
        <f t="shared" ref="E2283" si="212">SUM(E2261:E2282)</f>
        <v>10.442</v>
      </c>
      <c r="F2283" s="126">
        <f>SUM(F2261:F2282)</f>
        <v>10.922000000000001</v>
      </c>
      <c r="G2283" s="126">
        <f>SUM(G2261:G2282)</f>
        <v>8.69</v>
      </c>
      <c r="H2283" s="105" t="s">
        <v>855</v>
      </c>
    </row>
    <row r="2284" spans="1:8" ht="16.5" thickBot="1">
      <c r="A2284" s="75" t="s">
        <v>545</v>
      </c>
      <c r="B2284" s="77">
        <v>240.24100000000001</v>
      </c>
      <c r="C2284" s="77">
        <v>324.73500000000001</v>
      </c>
      <c r="D2284" s="77">
        <v>464.142</v>
      </c>
      <c r="E2284" s="77">
        <v>400.625</v>
      </c>
      <c r="F2284" s="126">
        <v>469.65499999999997</v>
      </c>
      <c r="G2284" s="126">
        <v>405.15300000000002</v>
      </c>
      <c r="H2284" s="112" t="s">
        <v>553</v>
      </c>
    </row>
    <row r="2287" spans="1:8">
      <c r="A2287" s="119" t="s">
        <v>198</v>
      </c>
      <c r="E2287" s="102"/>
      <c r="G2287" s="102"/>
      <c r="H2287" s="120" t="s">
        <v>199</v>
      </c>
    </row>
    <row r="2288" spans="1:8" ht="18.75" customHeight="1">
      <c r="A2288" s="67" t="s">
        <v>704</v>
      </c>
      <c r="E2288" s="102"/>
      <c r="G2288" s="137" t="s">
        <v>826</v>
      </c>
      <c r="H2288" s="102" t="s">
        <v>231</v>
      </c>
    </row>
    <row r="2289" spans="1:8" ht="16.5" customHeight="1" thickBot="1">
      <c r="A2289" s="68" t="s">
        <v>43</v>
      </c>
      <c r="E2289" s="38"/>
      <c r="G2289" s="38" t="s">
        <v>477</v>
      </c>
      <c r="H2289" s="38" t="s">
        <v>476</v>
      </c>
    </row>
    <row r="2290" spans="1:8" ht="16.5" thickBot="1">
      <c r="A2290" s="55" t="s">
        <v>7</v>
      </c>
      <c r="B2290" s="238">
        <v>2016</v>
      </c>
      <c r="C2290" s="239"/>
      <c r="D2290" s="238">
        <v>2017</v>
      </c>
      <c r="E2290" s="239"/>
      <c r="F2290" s="238">
        <v>2018</v>
      </c>
      <c r="G2290" s="239"/>
      <c r="H2290" s="56" t="s">
        <v>3</v>
      </c>
    </row>
    <row r="2291" spans="1:8">
      <c r="A2291" s="57"/>
      <c r="B2291" s="54" t="s">
        <v>46</v>
      </c>
      <c r="C2291" s="103" t="s">
        <v>47</v>
      </c>
      <c r="D2291" s="103" t="s">
        <v>46</v>
      </c>
      <c r="E2291" s="22" t="s">
        <v>47</v>
      </c>
      <c r="F2291" s="144" t="s">
        <v>46</v>
      </c>
      <c r="G2291" s="22" t="s">
        <v>47</v>
      </c>
      <c r="H2291" s="58"/>
    </row>
    <row r="2292" spans="1:8" ht="16.5" thickBot="1">
      <c r="A2292" s="59"/>
      <c r="B2292" s="23" t="s">
        <v>48</v>
      </c>
      <c r="C2292" s="6" t="s">
        <v>49</v>
      </c>
      <c r="D2292" s="107" t="s">
        <v>48</v>
      </c>
      <c r="E2292" s="2" t="s">
        <v>49</v>
      </c>
      <c r="F2292" s="26" t="s">
        <v>48</v>
      </c>
      <c r="G2292" s="26" t="s">
        <v>49</v>
      </c>
      <c r="H2292" s="60"/>
    </row>
    <row r="2293" spans="1:8" ht="17.25" thickTop="1" thickBot="1">
      <c r="A2293" s="12" t="s">
        <v>13</v>
      </c>
      <c r="B2293" s="24">
        <v>0.70699999999999996</v>
      </c>
      <c r="C2293" s="26">
        <v>0.85099999999999998</v>
      </c>
      <c r="D2293" s="24">
        <v>0.63500000000000001</v>
      </c>
      <c r="E2293" s="26">
        <v>0.85199999999999998</v>
      </c>
      <c r="F2293" s="26">
        <v>0</v>
      </c>
      <c r="G2293" s="26">
        <v>0</v>
      </c>
      <c r="H2293" s="149" t="s">
        <v>819</v>
      </c>
    </row>
    <row r="2294" spans="1:8" ht="16.5" thickBot="1">
      <c r="A2294" s="12" t="s">
        <v>14</v>
      </c>
      <c r="B2294" s="24">
        <v>1.0669999999999999</v>
      </c>
      <c r="C2294" s="26">
        <v>1.0069999999999999</v>
      </c>
      <c r="D2294" s="24">
        <v>1.409</v>
      </c>
      <c r="E2294" s="26">
        <v>1.5269999999999999</v>
      </c>
      <c r="F2294" s="26">
        <v>5.8999999999999997E-2</v>
      </c>
      <c r="G2294" s="26">
        <v>4.7E-2</v>
      </c>
      <c r="H2294" s="149" t="s">
        <v>840</v>
      </c>
    </row>
    <row r="2295" spans="1:8" ht="16.5" thickBot="1">
      <c r="A2295" s="12" t="s">
        <v>15</v>
      </c>
      <c r="B2295" s="24">
        <v>4.0000000000000001E-3</v>
      </c>
      <c r="C2295" s="26">
        <v>6.0000000000000001E-3</v>
      </c>
      <c r="D2295" s="24">
        <v>3.0000000000000001E-3</v>
      </c>
      <c r="E2295" s="26">
        <v>5.0000000000000001E-3</v>
      </c>
      <c r="F2295" s="26">
        <v>0.01</v>
      </c>
      <c r="G2295" s="26">
        <v>7.0000000000000001E-3</v>
      </c>
      <c r="H2295" s="149" t="s">
        <v>841</v>
      </c>
    </row>
    <row r="2296" spans="1:8" ht="16.5" thickBot="1">
      <c r="A2296" s="12" t="s">
        <v>16</v>
      </c>
      <c r="B2296" s="24">
        <v>0.60899999999999999</v>
      </c>
      <c r="C2296" s="26">
        <v>0.23799999999999999</v>
      </c>
      <c r="D2296" s="24">
        <v>0.158</v>
      </c>
      <c r="E2296" s="26">
        <v>6.3E-2</v>
      </c>
      <c r="F2296" s="26">
        <v>0</v>
      </c>
      <c r="G2296" s="26">
        <v>0</v>
      </c>
      <c r="H2296" s="149" t="s">
        <v>844</v>
      </c>
    </row>
    <row r="2297" spans="1:8" ht="16.5" thickBot="1">
      <c r="A2297" s="12" t="s">
        <v>17</v>
      </c>
      <c r="B2297" s="24">
        <v>2.7E-2</v>
      </c>
      <c r="C2297" s="26">
        <v>1.4E-2</v>
      </c>
      <c r="D2297" s="24">
        <v>5.7000000000000002E-2</v>
      </c>
      <c r="E2297" s="26">
        <v>1.9E-2</v>
      </c>
      <c r="F2297" s="26">
        <v>0.11600000000000001</v>
      </c>
      <c r="G2297" s="26">
        <v>8.0000000000000002E-3</v>
      </c>
      <c r="H2297" s="149" t="s">
        <v>845</v>
      </c>
    </row>
    <row r="2298" spans="1:8" ht="16.5" thickBot="1">
      <c r="A2298" s="12" t="s">
        <v>18</v>
      </c>
      <c r="B2298" s="24">
        <v>0</v>
      </c>
      <c r="C2298" s="26">
        <v>0</v>
      </c>
      <c r="D2298" s="24">
        <v>0</v>
      </c>
      <c r="E2298" s="26">
        <v>0</v>
      </c>
      <c r="F2298" s="26">
        <v>0</v>
      </c>
      <c r="G2298" s="26">
        <v>0</v>
      </c>
      <c r="H2298" s="149" t="s">
        <v>820</v>
      </c>
    </row>
    <row r="2299" spans="1:8" ht="16.5" thickBot="1">
      <c r="A2299" s="12" t="s">
        <v>19</v>
      </c>
      <c r="B2299" s="24">
        <v>0</v>
      </c>
      <c r="C2299" s="26">
        <v>0</v>
      </c>
      <c r="D2299" s="24">
        <v>0</v>
      </c>
      <c r="E2299" s="26">
        <v>0</v>
      </c>
      <c r="F2299" s="26">
        <v>0</v>
      </c>
      <c r="G2299" s="26">
        <v>0</v>
      </c>
      <c r="H2299" s="149" t="s">
        <v>20</v>
      </c>
    </row>
    <row r="2300" spans="1:8" ht="16.5" thickBot="1">
      <c r="A2300" s="12" t="s">
        <v>21</v>
      </c>
      <c r="B2300" s="24">
        <v>23.22</v>
      </c>
      <c r="C2300" s="26">
        <v>6.7140000000000004</v>
      </c>
      <c r="D2300" s="24">
        <v>9.2420000000000009</v>
      </c>
      <c r="E2300" s="26">
        <v>3.5619999999999998</v>
      </c>
      <c r="F2300" s="26">
        <v>0.80100000000000005</v>
      </c>
      <c r="G2300" s="26">
        <v>0.624</v>
      </c>
      <c r="H2300" s="149" t="s">
        <v>846</v>
      </c>
    </row>
    <row r="2301" spans="1:8" ht="16.5" thickBot="1">
      <c r="A2301" s="12" t="s">
        <v>22</v>
      </c>
      <c r="B2301" s="24">
        <v>0.105</v>
      </c>
      <c r="C2301" s="26">
        <v>5.6000000000000001E-2</v>
      </c>
      <c r="D2301" s="24">
        <v>0</v>
      </c>
      <c r="E2301" s="26">
        <v>0</v>
      </c>
      <c r="F2301" s="26">
        <v>2E-3</v>
      </c>
      <c r="G2301" s="26">
        <v>2E-3</v>
      </c>
      <c r="H2301" s="149" t="s">
        <v>847</v>
      </c>
    </row>
    <row r="2302" spans="1:8" ht="16.5" thickBot="1">
      <c r="A2302" s="12" t="s">
        <v>23</v>
      </c>
      <c r="B2302" s="24">
        <v>0.28399999999999997</v>
      </c>
      <c r="C2302" s="26">
        <v>0.26</v>
      </c>
      <c r="D2302" s="24">
        <v>1.099</v>
      </c>
      <c r="E2302" s="26">
        <v>0.97399999999999998</v>
      </c>
      <c r="F2302" s="26">
        <v>0</v>
      </c>
      <c r="G2302" s="26">
        <v>0</v>
      </c>
      <c r="H2302" s="149" t="s">
        <v>856</v>
      </c>
    </row>
    <row r="2303" spans="1:8" ht="16.5" thickBot="1">
      <c r="A2303" s="12" t="s">
        <v>24</v>
      </c>
      <c r="B2303" s="24">
        <v>0</v>
      </c>
      <c r="C2303" s="26">
        <v>0</v>
      </c>
      <c r="D2303" s="24">
        <v>0</v>
      </c>
      <c r="E2303" s="26">
        <v>0</v>
      </c>
      <c r="F2303" s="26">
        <v>0</v>
      </c>
      <c r="G2303" s="26">
        <v>0</v>
      </c>
      <c r="H2303" s="149" t="s">
        <v>818</v>
      </c>
    </row>
    <row r="2304" spans="1:8" ht="16.5" thickBot="1">
      <c r="A2304" s="12" t="s">
        <v>25</v>
      </c>
      <c r="B2304" s="24">
        <v>0</v>
      </c>
      <c r="C2304" s="26">
        <v>0</v>
      </c>
      <c r="D2304" s="24">
        <v>0</v>
      </c>
      <c r="E2304" s="26">
        <v>0</v>
      </c>
      <c r="F2304" s="26">
        <v>0</v>
      </c>
      <c r="G2304" s="26">
        <v>0</v>
      </c>
      <c r="H2304" s="149" t="s">
        <v>26</v>
      </c>
    </row>
    <row r="2305" spans="1:8" ht="16.5" thickBot="1">
      <c r="A2305" s="12" t="s">
        <v>27</v>
      </c>
      <c r="B2305" s="24">
        <v>1.9228860000000001</v>
      </c>
      <c r="C2305" s="26">
        <v>5.7263449599999996</v>
      </c>
      <c r="D2305" s="24">
        <v>2.1999999999999999E-2</v>
      </c>
      <c r="E2305" s="26">
        <v>1.4E-2</v>
      </c>
      <c r="F2305" s="26">
        <v>0</v>
      </c>
      <c r="G2305" s="26">
        <v>0</v>
      </c>
      <c r="H2305" s="149" t="s">
        <v>851</v>
      </c>
    </row>
    <row r="2306" spans="1:8" ht="16.5" thickBot="1">
      <c r="A2306" s="12" t="s">
        <v>28</v>
      </c>
      <c r="B2306" s="24">
        <v>0.498</v>
      </c>
      <c r="C2306" s="26">
        <v>0.59399999999999997</v>
      </c>
      <c r="D2306" s="24">
        <v>0</v>
      </c>
      <c r="E2306" s="26">
        <v>0</v>
      </c>
      <c r="F2306" s="26">
        <v>0</v>
      </c>
      <c r="G2306" s="26">
        <v>7.0999999999999994E-2</v>
      </c>
      <c r="H2306" s="149" t="s">
        <v>853</v>
      </c>
    </row>
    <row r="2307" spans="1:8" ht="16.5" thickBot="1">
      <c r="A2307" s="12" t="s">
        <v>29</v>
      </c>
      <c r="B2307" s="24">
        <v>0</v>
      </c>
      <c r="C2307" s="26">
        <v>0</v>
      </c>
      <c r="D2307" s="24">
        <v>0</v>
      </c>
      <c r="E2307" s="26">
        <v>0</v>
      </c>
      <c r="F2307" s="26">
        <v>0</v>
      </c>
      <c r="G2307" s="26">
        <v>0</v>
      </c>
      <c r="H2307" s="149" t="s">
        <v>821</v>
      </c>
    </row>
    <row r="2308" spans="1:8" ht="16.5" thickBot="1">
      <c r="A2308" s="12" t="s">
        <v>30</v>
      </c>
      <c r="B2308" s="24">
        <v>0.221</v>
      </c>
      <c r="C2308" s="26">
        <v>0.26</v>
      </c>
      <c r="D2308" s="24">
        <v>0.28699999999999998</v>
      </c>
      <c r="E2308" s="26">
        <v>0.45300000000000001</v>
      </c>
      <c r="F2308" s="26">
        <v>0</v>
      </c>
      <c r="G2308" s="26">
        <v>2E-3</v>
      </c>
      <c r="H2308" s="149" t="s">
        <v>848</v>
      </c>
    </row>
    <row r="2309" spans="1:8" ht="16.5" thickBot="1">
      <c r="A2309" s="12" t="s">
        <v>31</v>
      </c>
      <c r="B2309" s="24">
        <v>0.72699999999999998</v>
      </c>
      <c r="C2309" s="26">
        <v>0.57599999999999996</v>
      </c>
      <c r="D2309" s="24">
        <v>1.238</v>
      </c>
      <c r="E2309" s="26">
        <v>0.56599999999999995</v>
      </c>
      <c r="F2309" s="26">
        <v>4.8000000000000001E-2</v>
      </c>
      <c r="G2309" s="26">
        <v>0.10299999999999999</v>
      </c>
      <c r="H2309" s="149" t="s">
        <v>849</v>
      </c>
    </row>
    <row r="2310" spans="1:8" ht="16.5" thickBot="1">
      <c r="A2310" s="12" t="s">
        <v>32</v>
      </c>
      <c r="B2310" s="24">
        <v>0</v>
      </c>
      <c r="C2310" s="26">
        <v>0</v>
      </c>
      <c r="D2310" s="24">
        <v>8.9999999999999993E-3</v>
      </c>
      <c r="E2310" s="26">
        <v>1E-3</v>
      </c>
      <c r="F2310" s="26">
        <v>0</v>
      </c>
      <c r="G2310" s="26">
        <v>0</v>
      </c>
      <c r="H2310" s="149" t="s">
        <v>854</v>
      </c>
    </row>
    <row r="2311" spans="1:8" ht="16.5" thickBot="1">
      <c r="A2311" s="12" t="s">
        <v>33</v>
      </c>
      <c r="B2311" s="24">
        <v>1.2809999999999999</v>
      </c>
      <c r="C2311" s="26">
        <v>1.5289999999999999</v>
      </c>
      <c r="D2311" s="24">
        <v>0.88700000000000001</v>
      </c>
      <c r="E2311" s="26">
        <v>1.196</v>
      </c>
      <c r="F2311" s="26">
        <v>15.983000000000001</v>
      </c>
      <c r="G2311" s="26">
        <v>12.515000000000001</v>
      </c>
      <c r="H2311" s="149" t="s">
        <v>852</v>
      </c>
    </row>
    <row r="2312" spans="1:8" ht="16.5" thickBot="1">
      <c r="A2312" s="12" t="s">
        <v>34</v>
      </c>
      <c r="B2312" s="24">
        <v>1.1040000000000001</v>
      </c>
      <c r="C2312" s="26">
        <v>0.73099999999999998</v>
      </c>
      <c r="D2312" s="24">
        <v>0.69099999999999995</v>
      </c>
      <c r="E2312" s="26">
        <v>0.499</v>
      </c>
      <c r="F2312" s="26">
        <v>1.0999999999999999E-2</v>
      </c>
      <c r="G2312" s="26">
        <v>2.4E-2</v>
      </c>
      <c r="H2312" s="149" t="s">
        <v>850</v>
      </c>
    </row>
    <row r="2313" spans="1:8" ht="16.5" thickBot="1">
      <c r="A2313" s="12" t="s">
        <v>35</v>
      </c>
      <c r="B2313" s="24">
        <v>0</v>
      </c>
      <c r="C2313" s="26">
        <v>0</v>
      </c>
      <c r="D2313" s="24">
        <v>0</v>
      </c>
      <c r="E2313" s="26">
        <v>0</v>
      </c>
      <c r="F2313" s="26">
        <v>0</v>
      </c>
      <c r="G2313" s="26">
        <v>0</v>
      </c>
      <c r="H2313" s="149" t="s">
        <v>36</v>
      </c>
    </row>
    <row r="2314" spans="1:8" ht="16.5" thickBot="1">
      <c r="A2314" s="54" t="s">
        <v>37</v>
      </c>
      <c r="B2314" s="27">
        <v>0</v>
      </c>
      <c r="C2314" s="28">
        <v>0</v>
      </c>
      <c r="D2314" s="27">
        <v>0</v>
      </c>
      <c r="E2314" s="28">
        <v>0</v>
      </c>
      <c r="F2314" s="26">
        <v>0</v>
      </c>
      <c r="G2314" s="26">
        <v>0</v>
      </c>
      <c r="H2314" s="148" t="s">
        <v>38</v>
      </c>
    </row>
    <row r="2315" spans="1:8" ht="16.5" thickBot="1">
      <c r="A2315" s="75" t="s">
        <v>552</v>
      </c>
      <c r="B2315" s="77">
        <f t="shared" ref="B2315" si="213">SUM(B2293:B2314)</f>
        <v>31.776886000000001</v>
      </c>
      <c r="C2315" s="77">
        <f t="shared" ref="C2315" si="214">SUM(C2293:C2314)</f>
        <v>18.562344960000001</v>
      </c>
      <c r="D2315" s="77">
        <f t="shared" ref="D2315" si="215">SUM(D2293:D2314)</f>
        <v>15.737000000000004</v>
      </c>
      <c r="E2315" s="77">
        <f t="shared" ref="E2315" si="216">SUM(E2293:E2314)</f>
        <v>9.7310000000000016</v>
      </c>
      <c r="F2315" s="126">
        <f>SUM(F2293:F2314)</f>
        <v>17.03</v>
      </c>
      <c r="G2315" s="126">
        <f>SUM(G2293:G2314)</f>
        <v>13.403</v>
      </c>
      <c r="H2315" s="145" t="s">
        <v>855</v>
      </c>
    </row>
    <row r="2316" spans="1:8" ht="16.5" thickBot="1">
      <c r="A2316" s="75" t="s">
        <v>545</v>
      </c>
      <c r="B2316" s="77">
        <v>196.82499999999999</v>
      </c>
      <c r="C2316" s="77">
        <v>135.79300000000001</v>
      </c>
      <c r="D2316" s="77">
        <v>189.00399999999999</v>
      </c>
      <c r="E2316" s="77">
        <v>131.79599999999999</v>
      </c>
      <c r="F2316" s="126">
        <v>180.87700000000001</v>
      </c>
      <c r="G2316" s="126">
        <v>305.738</v>
      </c>
      <c r="H2316" s="112" t="s">
        <v>553</v>
      </c>
    </row>
    <row r="2320" spans="1:8">
      <c r="A2320" s="119" t="s">
        <v>201</v>
      </c>
      <c r="H2320" s="120" t="s">
        <v>202</v>
      </c>
    </row>
    <row r="2321" spans="1:8" ht="15.75" customHeight="1">
      <c r="A2321" s="97" t="s">
        <v>705</v>
      </c>
      <c r="C2321" s="50"/>
      <c r="D2321" s="50"/>
      <c r="E2321" s="50"/>
      <c r="F2321" s="50"/>
      <c r="G2321" s="50"/>
      <c r="H2321" s="66" t="s">
        <v>234</v>
      </c>
    </row>
    <row r="2322" spans="1:8" ht="16.5" customHeight="1" thickBot="1">
      <c r="A2322" s="68" t="s">
        <v>43</v>
      </c>
      <c r="E2322" s="38"/>
      <c r="G2322" s="38" t="s">
        <v>477</v>
      </c>
      <c r="H2322" s="38" t="s">
        <v>476</v>
      </c>
    </row>
    <row r="2323" spans="1:8" ht="16.5" thickBot="1">
      <c r="A2323" s="55" t="s">
        <v>7</v>
      </c>
      <c r="B2323" s="238">
        <v>2016</v>
      </c>
      <c r="C2323" s="239"/>
      <c r="D2323" s="238">
        <v>2017</v>
      </c>
      <c r="E2323" s="239"/>
      <c r="F2323" s="238">
        <v>2018</v>
      </c>
      <c r="G2323" s="239"/>
      <c r="H2323" s="56" t="s">
        <v>3</v>
      </c>
    </row>
    <row r="2324" spans="1:8">
      <c r="A2324" s="57"/>
      <c r="B2324" s="54" t="s">
        <v>46</v>
      </c>
      <c r="C2324" s="103" t="s">
        <v>47</v>
      </c>
      <c r="D2324" s="103" t="s">
        <v>46</v>
      </c>
      <c r="E2324" s="22" t="s">
        <v>47</v>
      </c>
      <c r="F2324" s="103" t="s">
        <v>46</v>
      </c>
      <c r="G2324" s="22" t="s">
        <v>47</v>
      </c>
      <c r="H2324" s="58"/>
    </row>
    <row r="2325" spans="1:8" ht="16.5" thickBot="1">
      <c r="A2325" s="59"/>
      <c r="B2325" s="23" t="s">
        <v>48</v>
      </c>
      <c r="C2325" s="6" t="s">
        <v>49</v>
      </c>
      <c r="D2325" s="107" t="s">
        <v>48</v>
      </c>
      <c r="E2325" s="2" t="s">
        <v>49</v>
      </c>
      <c r="F2325" s="26" t="s">
        <v>48</v>
      </c>
      <c r="G2325" s="26" t="s">
        <v>49</v>
      </c>
      <c r="H2325" s="60"/>
    </row>
    <row r="2326" spans="1:8" ht="17.25" thickTop="1" thickBot="1">
      <c r="A2326" s="12" t="s">
        <v>13</v>
      </c>
      <c r="B2326" s="24">
        <v>0.11</v>
      </c>
      <c r="C2326" s="26">
        <v>4.2999999999999997E-2</v>
      </c>
      <c r="D2326" s="24">
        <v>0.11700000000000001</v>
      </c>
      <c r="E2326" s="26">
        <v>0.05</v>
      </c>
      <c r="F2326" s="26">
        <v>0.13500000000000001</v>
      </c>
      <c r="G2326" s="26">
        <v>5.0999999999999997E-2</v>
      </c>
      <c r="H2326" s="109" t="s">
        <v>819</v>
      </c>
    </row>
    <row r="2327" spans="1:8" ht="16.5" thickBot="1">
      <c r="A2327" s="12" t="s">
        <v>14</v>
      </c>
      <c r="B2327" s="24">
        <v>7.1559999999999997</v>
      </c>
      <c r="C2327" s="26">
        <v>3.851</v>
      </c>
      <c r="D2327" s="24">
        <v>4.7220000000000004</v>
      </c>
      <c r="E2327" s="26">
        <v>3.2210000000000001</v>
      </c>
      <c r="F2327" s="26">
        <v>25.89</v>
      </c>
      <c r="G2327" s="26">
        <v>19.891999999999999</v>
      </c>
      <c r="H2327" s="109" t="s">
        <v>840</v>
      </c>
    </row>
    <row r="2328" spans="1:8" ht="16.5" thickBot="1">
      <c r="A2328" s="12" t="s">
        <v>15</v>
      </c>
      <c r="B2328" s="24">
        <v>1.38</v>
      </c>
      <c r="C2328" s="26">
        <v>0.27</v>
      </c>
      <c r="D2328" s="24">
        <v>1.736</v>
      </c>
      <c r="E2328" s="26">
        <v>0.34300000000000003</v>
      </c>
      <c r="F2328" s="26">
        <v>1.464</v>
      </c>
      <c r="G2328" s="26">
        <v>0.63300000000000001</v>
      </c>
      <c r="H2328" s="109" t="s">
        <v>841</v>
      </c>
    </row>
    <row r="2329" spans="1:8" ht="16.5" thickBot="1">
      <c r="A2329" s="12" t="s">
        <v>16</v>
      </c>
      <c r="B2329" s="24">
        <v>0.13244499999999998</v>
      </c>
      <c r="C2329" s="26">
        <v>5.3313550000000001E-2</v>
      </c>
      <c r="D2329" s="24">
        <v>0.01</v>
      </c>
      <c r="E2329" s="26">
        <v>1.9E-2</v>
      </c>
      <c r="F2329" s="26">
        <v>7.0999999999999994E-2</v>
      </c>
      <c r="G2329" s="26">
        <v>4.2999999999999997E-2</v>
      </c>
      <c r="H2329" s="109" t="s">
        <v>844</v>
      </c>
    </row>
    <row r="2330" spans="1:8" ht="16.5" thickBot="1">
      <c r="A2330" s="12" t="s">
        <v>17</v>
      </c>
      <c r="B2330" s="24">
        <v>0.03</v>
      </c>
      <c r="C2330" s="26">
        <v>1.0999999999999999E-2</v>
      </c>
      <c r="D2330" s="24">
        <v>5.5E-2</v>
      </c>
      <c r="E2330" s="26">
        <v>2.4E-2</v>
      </c>
      <c r="F2330" s="26">
        <v>7.9000000000000001E-2</v>
      </c>
      <c r="G2330" s="26">
        <v>7.2999999999999995E-2</v>
      </c>
      <c r="H2330" s="109" t="s">
        <v>845</v>
      </c>
    </row>
    <row r="2331" spans="1:8" ht="16.5" thickBot="1">
      <c r="A2331" s="12" t="s">
        <v>18</v>
      </c>
      <c r="B2331" s="24">
        <v>0</v>
      </c>
      <c r="C2331" s="26">
        <v>0</v>
      </c>
      <c r="D2331" s="24">
        <v>0</v>
      </c>
      <c r="E2331" s="26">
        <v>0</v>
      </c>
      <c r="F2331" s="26">
        <v>0</v>
      </c>
      <c r="G2331" s="26">
        <v>0</v>
      </c>
      <c r="H2331" s="109" t="s">
        <v>820</v>
      </c>
    </row>
    <row r="2332" spans="1:8" ht="16.5" thickBot="1">
      <c r="A2332" s="12" t="s">
        <v>19</v>
      </c>
      <c r="B2332" s="24">
        <v>0</v>
      </c>
      <c r="C2332" s="26">
        <v>0</v>
      </c>
      <c r="D2332" s="24">
        <v>0</v>
      </c>
      <c r="E2332" s="26">
        <v>0</v>
      </c>
      <c r="F2332" s="26">
        <v>0</v>
      </c>
      <c r="G2332" s="26">
        <v>0</v>
      </c>
      <c r="H2332" s="109" t="s">
        <v>20</v>
      </c>
    </row>
    <row r="2333" spans="1:8" ht="16.5" thickBot="1">
      <c r="A2333" s="12" t="s">
        <v>21</v>
      </c>
      <c r="B2333" s="24">
        <v>10.576000000000001</v>
      </c>
      <c r="C2333" s="26">
        <v>3.198</v>
      </c>
      <c r="D2333" s="24">
        <v>18.010999999999999</v>
      </c>
      <c r="E2333" s="26">
        <v>5.4359999999999999</v>
      </c>
      <c r="F2333" s="26">
        <v>17.919</v>
      </c>
      <c r="G2333" s="26">
        <v>5.1210000000000004</v>
      </c>
      <c r="H2333" s="109" t="s">
        <v>846</v>
      </c>
    </row>
    <row r="2334" spans="1:8" ht="16.5" thickBot="1">
      <c r="A2334" s="12" t="s">
        <v>22</v>
      </c>
      <c r="B2334" s="24">
        <v>0</v>
      </c>
      <c r="C2334" s="26">
        <v>0</v>
      </c>
      <c r="D2334" s="24">
        <v>0</v>
      </c>
      <c r="E2334" s="26">
        <v>0</v>
      </c>
      <c r="F2334" s="26">
        <v>0</v>
      </c>
      <c r="G2334" s="26">
        <v>0</v>
      </c>
      <c r="H2334" s="109" t="s">
        <v>847</v>
      </c>
    </row>
    <row r="2335" spans="1:8" ht="16.5" thickBot="1">
      <c r="A2335" s="12" t="s">
        <v>23</v>
      </c>
      <c r="B2335" s="24">
        <v>9.2420000000000009</v>
      </c>
      <c r="C2335" s="26">
        <v>7.4429999999999996</v>
      </c>
      <c r="D2335" s="24">
        <v>0</v>
      </c>
      <c r="E2335" s="26">
        <v>0</v>
      </c>
      <c r="F2335" s="26">
        <v>6.8010000000000002</v>
      </c>
      <c r="G2335" s="26">
        <v>3.2909999999999999</v>
      </c>
      <c r="H2335" s="109" t="s">
        <v>856</v>
      </c>
    </row>
    <row r="2336" spans="1:8" ht="16.5" thickBot="1">
      <c r="A2336" s="12" t="s">
        <v>24</v>
      </c>
      <c r="B2336" s="24">
        <v>2.9000000000000001E-2</v>
      </c>
      <c r="C2336" s="26">
        <v>2.4E-2</v>
      </c>
      <c r="D2336" s="24">
        <v>0</v>
      </c>
      <c r="E2336" s="26">
        <v>0</v>
      </c>
      <c r="F2336" s="26">
        <v>0</v>
      </c>
      <c r="G2336" s="26">
        <v>0</v>
      </c>
      <c r="H2336" s="109" t="s">
        <v>818</v>
      </c>
    </row>
    <row r="2337" spans="1:8" ht="16.5" thickBot="1">
      <c r="A2337" s="12" t="s">
        <v>25</v>
      </c>
      <c r="B2337" s="24">
        <v>0</v>
      </c>
      <c r="C2337" s="26">
        <v>0</v>
      </c>
      <c r="D2337" s="24">
        <v>0</v>
      </c>
      <c r="E2337" s="26">
        <v>0</v>
      </c>
      <c r="F2337" s="26">
        <v>0</v>
      </c>
      <c r="G2337" s="26">
        <v>0</v>
      </c>
      <c r="H2337" s="109" t="s">
        <v>26</v>
      </c>
    </row>
    <row r="2338" spans="1:8" ht="16.5" thickBot="1">
      <c r="A2338" s="12" t="s">
        <v>27</v>
      </c>
      <c r="B2338" s="24">
        <v>4.015517</v>
      </c>
      <c r="C2338" s="26">
        <v>1.9357245599999999</v>
      </c>
      <c r="D2338" s="24">
        <v>6.5259999999999998</v>
      </c>
      <c r="E2338" s="26">
        <v>3.1280000000000001</v>
      </c>
      <c r="F2338" s="26">
        <v>0</v>
      </c>
      <c r="G2338" s="26">
        <v>0</v>
      </c>
      <c r="H2338" s="109" t="s">
        <v>851</v>
      </c>
    </row>
    <row r="2339" spans="1:8" ht="16.5" thickBot="1">
      <c r="A2339" s="12" t="s">
        <v>28</v>
      </c>
      <c r="B2339" s="24">
        <v>2.5310000000000001</v>
      </c>
      <c r="C2339" s="26">
        <v>1.3280000000000001</v>
      </c>
      <c r="D2339" s="24">
        <v>2.0990000000000002</v>
      </c>
      <c r="E2339" s="26">
        <v>0.88800000000000001</v>
      </c>
      <c r="F2339" s="26">
        <f>D2339/E2339*G2339</f>
        <v>2.3259189189189189</v>
      </c>
      <c r="G2339" s="26">
        <v>0.98399999999999999</v>
      </c>
      <c r="H2339" s="109" t="s">
        <v>853</v>
      </c>
    </row>
    <row r="2340" spans="1:8" ht="16.5" thickBot="1">
      <c r="A2340" s="12" t="s">
        <v>29</v>
      </c>
      <c r="B2340" s="24">
        <v>0</v>
      </c>
      <c r="C2340" s="26">
        <v>0</v>
      </c>
      <c r="D2340" s="24">
        <v>0</v>
      </c>
      <c r="E2340" s="26">
        <v>0</v>
      </c>
      <c r="F2340" s="26">
        <v>0</v>
      </c>
      <c r="G2340" s="26">
        <v>0</v>
      </c>
      <c r="H2340" s="109" t="s">
        <v>821</v>
      </c>
    </row>
    <row r="2341" spans="1:8" ht="16.5" thickBot="1">
      <c r="A2341" s="12" t="s">
        <v>30</v>
      </c>
      <c r="B2341" s="24">
        <v>6.2E-2</v>
      </c>
      <c r="C2341" s="26">
        <v>0.01</v>
      </c>
      <c r="D2341" s="24">
        <v>0.377</v>
      </c>
      <c r="E2341" s="26">
        <v>0.10299999999999999</v>
      </c>
      <c r="F2341" s="26">
        <v>0.29399999999999998</v>
      </c>
      <c r="G2341" s="26">
        <v>9.1999999999999998E-2</v>
      </c>
      <c r="H2341" s="109" t="s">
        <v>848</v>
      </c>
    </row>
    <row r="2342" spans="1:8" ht="16.5" thickBot="1">
      <c r="A2342" s="12" t="s">
        <v>31</v>
      </c>
      <c r="B2342" s="24">
        <v>2E-3</v>
      </c>
      <c r="C2342" s="26">
        <v>6.0000000000000001E-3</v>
      </c>
      <c r="D2342" s="24">
        <v>2.1999999999999999E-2</v>
      </c>
      <c r="E2342" s="26">
        <v>1.2E-2</v>
      </c>
      <c r="F2342" s="26">
        <v>0.40100000000000002</v>
      </c>
      <c r="G2342" s="26">
        <v>0.23100000000000001</v>
      </c>
      <c r="H2342" s="109" t="s">
        <v>849</v>
      </c>
    </row>
    <row r="2343" spans="1:8" ht="16.5" thickBot="1">
      <c r="A2343" s="12" t="s">
        <v>32</v>
      </c>
      <c r="B2343" s="24">
        <v>0</v>
      </c>
      <c r="C2343" s="26">
        <v>0</v>
      </c>
      <c r="D2343" s="24">
        <v>4.0000000000000001E-3</v>
      </c>
      <c r="E2343" s="26">
        <v>1E-3</v>
      </c>
      <c r="F2343" s="26">
        <v>0</v>
      </c>
      <c r="G2343" s="26">
        <v>0</v>
      </c>
      <c r="H2343" s="109" t="s">
        <v>854</v>
      </c>
    </row>
    <row r="2344" spans="1:8" ht="16.5" thickBot="1">
      <c r="A2344" s="12" t="s">
        <v>33</v>
      </c>
      <c r="B2344" s="24">
        <v>5.7560000000000002</v>
      </c>
      <c r="C2344" s="26">
        <v>1.5500753390256152</v>
      </c>
      <c r="D2344" s="24">
        <v>7.9779999999999998</v>
      </c>
      <c r="E2344" s="26">
        <v>4.0309999999999997</v>
      </c>
      <c r="F2344" s="26">
        <v>21.417000000000002</v>
      </c>
      <c r="G2344" s="26">
        <v>9.5060000000000002</v>
      </c>
      <c r="H2344" s="109" t="s">
        <v>852</v>
      </c>
    </row>
    <row r="2345" spans="1:8" ht="16.5" thickBot="1">
      <c r="A2345" s="12" t="s">
        <v>34</v>
      </c>
      <c r="B2345" s="24">
        <v>14.444000000000001</v>
      </c>
      <c r="C2345" s="26">
        <v>6.048</v>
      </c>
      <c r="D2345" s="24">
        <v>14.084</v>
      </c>
      <c r="E2345" s="26">
        <v>5.7889999999999997</v>
      </c>
      <c r="F2345" s="26">
        <v>24.349</v>
      </c>
      <c r="G2345" s="26">
        <v>7.6980000000000004</v>
      </c>
      <c r="H2345" s="109" t="s">
        <v>850</v>
      </c>
    </row>
    <row r="2346" spans="1:8" ht="16.5" thickBot="1">
      <c r="A2346" s="12" t="s">
        <v>35</v>
      </c>
      <c r="B2346" s="24">
        <v>0</v>
      </c>
      <c r="C2346" s="26">
        <v>0</v>
      </c>
      <c r="D2346" s="24">
        <v>0</v>
      </c>
      <c r="E2346" s="26">
        <v>0</v>
      </c>
      <c r="F2346" s="26">
        <v>0</v>
      </c>
      <c r="G2346" s="26">
        <v>0</v>
      </c>
      <c r="H2346" s="109" t="s">
        <v>36</v>
      </c>
    </row>
    <row r="2347" spans="1:8" ht="16.5" thickBot="1">
      <c r="A2347" s="54" t="s">
        <v>37</v>
      </c>
      <c r="B2347" s="27">
        <v>0</v>
      </c>
      <c r="C2347" s="28">
        <v>0</v>
      </c>
      <c r="D2347" s="27">
        <v>1.351</v>
      </c>
      <c r="E2347" s="28">
        <v>0.66600000000000004</v>
      </c>
      <c r="F2347" s="26">
        <v>1.014</v>
      </c>
      <c r="G2347" s="26">
        <v>0.64300000000000002</v>
      </c>
      <c r="H2347" s="108" t="s">
        <v>38</v>
      </c>
    </row>
    <row r="2348" spans="1:8" ht="16.5" thickBot="1">
      <c r="A2348" s="75" t="s">
        <v>552</v>
      </c>
      <c r="B2348" s="77">
        <f t="shared" ref="B2348" si="217">SUM(B2326:B2347)</f>
        <v>55.465962000000005</v>
      </c>
      <c r="C2348" s="77">
        <f t="shared" ref="C2348" si="218">SUM(C2326:C2347)</f>
        <v>25.771113449025613</v>
      </c>
      <c r="D2348" s="77">
        <f t="shared" ref="D2348" si="219">SUM(D2326:D2347)</f>
        <v>57.091999999999999</v>
      </c>
      <c r="E2348" s="77">
        <f t="shared" ref="E2348" si="220">SUM(E2326:E2347)</f>
        <v>23.711000000000002</v>
      </c>
      <c r="F2348" s="126">
        <f>SUM(F2326:F2347)</f>
        <v>102.15991891891892</v>
      </c>
      <c r="G2348" s="126">
        <f>SUM(G2326:G2347)</f>
        <v>48.257999999999996</v>
      </c>
      <c r="H2348" s="105" t="s">
        <v>855</v>
      </c>
    </row>
    <row r="2349" spans="1:8" ht="16.5" thickBot="1">
      <c r="A2349" s="75" t="s">
        <v>545</v>
      </c>
      <c r="B2349" s="77">
        <v>3616.3249999999998</v>
      </c>
      <c r="C2349" s="77">
        <v>1807.3150000000001</v>
      </c>
      <c r="D2349" s="77">
        <v>3583.857</v>
      </c>
      <c r="E2349" s="77">
        <v>1755.5909999999999</v>
      </c>
      <c r="F2349" s="126">
        <f>D2349/E2349*G2349</f>
        <v>4270.8440194686582</v>
      </c>
      <c r="G2349" s="126">
        <v>2092.1190000000001</v>
      </c>
      <c r="H2349" s="112" t="s">
        <v>553</v>
      </c>
    </row>
    <row r="2352" spans="1:8" s="82" customFormat="1">
      <c r="A2352" s="122" t="s">
        <v>204</v>
      </c>
      <c r="B2352" s="80"/>
      <c r="C2352" s="80"/>
      <c r="D2352" s="80"/>
      <c r="E2352" s="80"/>
      <c r="F2352" s="80"/>
      <c r="G2352" s="80"/>
      <c r="H2352" s="88" t="s">
        <v>205</v>
      </c>
    </row>
    <row r="2353" spans="1:8" s="82" customFormat="1">
      <c r="A2353" s="98" t="s">
        <v>706</v>
      </c>
      <c r="B2353" s="80"/>
      <c r="C2353" s="80"/>
      <c r="D2353" s="80"/>
      <c r="E2353" s="80"/>
      <c r="F2353" s="80"/>
      <c r="G2353" s="80"/>
      <c r="H2353" s="92" t="s">
        <v>558</v>
      </c>
    </row>
    <row r="2354" spans="1:8" s="82" customFormat="1" ht="16.5" customHeight="1" thickBot="1">
      <c r="A2354" s="68" t="s">
        <v>43</v>
      </c>
      <c r="B2354" s="80"/>
      <c r="C2354" s="80"/>
      <c r="D2354" s="80"/>
      <c r="E2354" s="83"/>
      <c r="F2354" s="80"/>
      <c r="G2354" s="83" t="s">
        <v>477</v>
      </c>
      <c r="H2354" s="83" t="s">
        <v>476</v>
      </c>
    </row>
    <row r="2355" spans="1:8" s="82" customFormat="1" ht="16.5" thickBot="1">
      <c r="A2355" s="55" t="s">
        <v>7</v>
      </c>
      <c r="B2355" s="238">
        <v>2016</v>
      </c>
      <c r="C2355" s="239"/>
      <c r="D2355" s="238">
        <v>2017</v>
      </c>
      <c r="E2355" s="239"/>
      <c r="F2355" s="238">
        <v>2018</v>
      </c>
      <c r="G2355" s="239"/>
      <c r="H2355" s="56" t="s">
        <v>3</v>
      </c>
    </row>
    <row r="2356" spans="1:8" s="82" customFormat="1">
      <c r="A2356" s="57"/>
      <c r="B2356" s="54" t="s">
        <v>46</v>
      </c>
      <c r="C2356" s="103" t="s">
        <v>47</v>
      </c>
      <c r="D2356" s="103" t="s">
        <v>46</v>
      </c>
      <c r="E2356" s="17" t="s">
        <v>47</v>
      </c>
      <c r="F2356" s="54" t="s">
        <v>46</v>
      </c>
      <c r="G2356" s="100" t="s">
        <v>47</v>
      </c>
      <c r="H2356" s="58"/>
    </row>
    <row r="2357" spans="1:8" s="82" customFormat="1" ht="16.5" thickBot="1">
      <c r="A2357" s="59"/>
      <c r="B2357" s="23" t="s">
        <v>48</v>
      </c>
      <c r="C2357" s="6" t="s">
        <v>49</v>
      </c>
      <c r="D2357" s="107" t="s">
        <v>48</v>
      </c>
      <c r="E2357" s="78" t="s">
        <v>49</v>
      </c>
      <c r="F2357" s="26" t="s">
        <v>48</v>
      </c>
      <c r="G2357" s="26" t="s">
        <v>49</v>
      </c>
      <c r="H2357" s="60"/>
    </row>
    <row r="2358" spans="1:8" s="82" customFormat="1" ht="17.25" thickTop="1" thickBot="1">
      <c r="A2358" s="12" t="s">
        <v>13</v>
      </c>
      <c r="B2358" s="25">
        <v>9.3469999999999995</v>
      </c>
      <c r="C2358" s="85">
        <v>5.952</v>
      </c>
      <c r="D2358" s="21">
        <v>5.6539999999999999</v>
      </c>
      <c r="E2358" s="84">
        <v>4.0270000000000001</v>
      </c>
      <c r="F2358" s="84">
        <v>0</v>
      </c>
      <c r="G2358" s="84">
        <v>0</v>
      </c>
      <c r="H2358" s="107" t="s">
        <v>819</v>
      </c>
    </row>
    <row r="2359" spans="1:8" s="82" customFormat="1" ht="16.5" thickBot="1">
      <c r="A2359" s="12" t="s">
        <v>14</v>
      </c>
      <c r="B2359" s="84">
        <v>0.04</v>
      </c>
      <c r="C2359" s="85">
        <v>0.03</v>
      </c>
      <c r="D2359" s="21">
        <v>0.01</v>
      </c>
      <c r="E2359" s="84">
        <v>7.0000000000000001E-3</v>
      </c>
      <c r="F2359" s="84">
        <v>13.565</v>
      </c>
      <c r="G2359" s="84">
        <v>3.9609999999999999</v>
      </c>
      <c r="H2359" s="107" t="s">
        <v>840</v>
      </c>
    </row>
    <row r="2360" spans="1:8" s="82" customFormat="1" ht="16.5" thickBot="1">
      <c r="A2360" s="12" t="s">
        <v>15</v>
      </c>
      <c r="B2360" s="84">
        <v>0</v>
      </c>
      <c r="C2360" s="85">
        <v>7.8E-2</v>
      </c>
      <c r="D2360" s="21">
        <v>2E-3</v>
      </c>
      <c r="E2360" s="84">
        <v>0.123</v>
      </c>
      <c r="F2360" s="84">
        <v>4.218</v>
      </c>
      <c r="G2360" s="84">
        <v>1.552</v>
      </c>
      <c r="H2360" s="107" t="s">
        <v>841</v>
      </c>
    </row>
    <row r="2361" spans="1:8" s="82" customFormat="1" ht="16.5" thickBot="1">
      <c r="A2361" s="12" t="s">
        <v>16</v>
      </c>
      <c r="B2361" s="84">
        <v>9.0999999999999998E-2</v>
      </c>
      <c r="C2361" s="85">
        <v>6.8000000000000005E-2</v>
      </c>
      <c r="D2361" s="21">
        <v>8.1000000000000003E-2</v>
      </c>
      <c r="E2361" s="84">
        <v>8.5999999999999993E-2</v>
      </c>
      <c r="F2361" s="84">
        <v>0.13900000000000001</v>
      </c>
      <c r="G2361" s="84">
        <v>1.9E-2</v>
      </c>
      <c r="H2361" s="107" t="s">
        <v>844</v>
      </c>
    </row>
    <row r="2362" spans="1:8" s="82" customFormat="1" ht="16.5" thickBot="1">
      <c r="A2362" s="12" t="s">
        <v>17</v>
      </c>
      <c r="B2362" s="84">
        <v>0.01</v>
      </c>
      <c r="C2362" s="85">
        <v>4.0000000000000001E-3</v>
      </c>
      <c r="D2362" s="21">
        <v>8.5000000000000006E-2</v>
      </c>
      <c r="E2362" s="84">
        <v>3.2000000000000001E-2</v>
      </c>
      <c r="F2362" s="84">
        <v>0</v>
      </c>
      <c r="G2362" s="84">
        <v>0</v>
      </c>
      <c r="H2362" s="107" t="s">
        <v>845</v>
      </c>
    </row>
    <row r="2363" spans="1:8" s="82" customFormat="1" ht="16.5" thickBot="1">
      <c r="A2363" s="12" t="s">
        <v>18</v>
      </c>
      <c r="B2363" s="84">
        <v>0</v>
      </c>
      <c r="C2363" s="85">
        <v>0</v>
      </c>
      <c r="D2363" s="21">
        <v>0</v>
      </c>
      <c r="E2363" s="84">
        <v>0</v>
      </c>
      <c r="F2363" s="84">
        <v>0</v>
      </c>
      <c r="G2363" s="84">
        <v>0</v>
      </c>
      <c r="H2363" s="107" t="s">
        <v>820</v>
      </c>
    </row>
    <row r="2364" spans="1:8" s="82" customFormat="1" ht="16.5" thickBot="1">
      <c r="A2364" s="12" t="s">
        <v>19</v>
      </c>
      <c r="B2364" s="84">
        <v>0</v>
      </c>
      <c r="C2364" s="85">
        <v>0</v>
      </c>
      <c r="D2364" s="21">
        <v>0.224</v>
      </c>
      <c r="E2364" s="84">
        <v>0.219</v>
      </c>
      <c r="F2364" s="84">
        <v>9.9000000000000005E-2</v>
      </c>
      <c r="G2364" s="84">
        <v>1.7000000000000001E-2</v>
      </c>
      <c r="H2364" s="107" t="s">
        <v>20</v>
      </c>
    </row>
    <row r="2365" spans="1:8" s="82" customFormat="1" ht="16.5" thickBot="1">
      <c r="A2365" s="12" t="s">
        <v>21</v>
      </c>
      <c r="B2365" s="84">
        <v>12.6</v>
      </c>
      <c r="C2365" s="85">
        <v>3.4830000000000001</v>
      </c>
      <c r="D2365" s="21">
        <v>10.628</v>
      </c>
      <c r="E2365" s="84">
        <v>3.0259999999999998</v>
      </c>
      <c r="F2365" s="84">
        <v>0.21199999999999999</v>
      </c>
      <c r="G2365" s="84">
        <v>0.214</v>
      </c>
      <c r="H2365" s="107" t="s">
        <v>846</v>
      </c>
    </row>
    <row r="2366" spans="1:8" s="82" customFormat="1" ht="16.5" thickBot="1">
      <c r="A2366" s="12" t="s">
        <v>22</v>
      </c>
      <c r="B2366" s="84">
        <v>0</v>
      </c>
      <c r="C2366" s="85">
        <v>0</v>
      </c>
      <c r="D2366" s="21">
        <v>0</v>
      </c>
      <c r="E2366" s="84">
        <v>0</v>
      </c>
      <c r="F2366" s="84">
        <v>0</v>
      </c>
      <c r="G2366" s="84">
        <v>0</v>
      </c>
      <c r="H2366" s="107" t="s">
        <v>847</v>
      </c>
    </row>
    <row r="2367" spans="1:8" s="82" customFormat="1" ht="16.5" thickBot="1">
      <c r="A2367" s="12" t="s">
        <v>23</v>
      </c>
      <c r="B2367" s="84">
        <v>4.6769999999999996</v>
      </c>
      <c r="C2367" s="85">
        <v>4.1970000000000001</v>
      </c>
      <c r="D2367" s="21">
        <v>8.452</v>
      </c>
      <c r="E2367" s="84">
        <v>6.8129999999999997</v>
      </c>
      <c r="F2367" s="84">
        <v>2.2679999999999998</v>
      </c>
      <c r="G2367" s="84">
        <v>0.36099999999999999</v>
      </c>
      <c r="H2367" s="107" t="s">
        <v>856</v>
      </c>
    </row>
    <row r="2368" spans="1:8" s="82" customFormat="1" ht="16.5" thickBot="1">
      <c r="A2368" s="12" t="s">
        <v>24</v>
      </c>
      <c r="B2368" s="84">
        <v>1.9E-2</v>
      </c>
      <c r="C2368" s="85">
        <v>3.1E-2</v>
      </c>
      <c r="D2368" s="21">
        <v>0</v>
      </c>
      <c r="E2368" s="84">
        <v>0</v>
      </c>
      <c r="F2368" s="84">
        <v>9.4E-2</v>
      </c>
      <c r="G2368" s="84">
        <v>9.9000000000000005E-2</v>
      </c>
      <c r="H2368" s="107" t="s">
        <v>818</v>
      </c>
    </row>
    <row r="2369" spans="1:8" s="82" customFormat="1" ht="16.5" thickBot="1">
      <c r="A2369" s="12" t="s">
        <v>25</v>
      </c>
      <c r="B2369" s="84">
        <v>0</v>
      </c>
      <c r="C2369" s="85">
        <v>0</v>
      </c>
      <c r="D2369" s="21">
        <v>0</v>
      </c>
      <c r="E2369" s="84">
        <v>0</v>
      </c>
      <c r="F2369" s="84">
        <v>108.864</v>
      </c>
      <c r="G2369" s="84">
        <v>38.576999999999998</v>
      </c>
      <c r="H2369" s="107" t="s">
        <v>26</v>
      </c>
    </row>
    <row r="2370" spans="1:8" s="82" customFormat="1" ht="16.5" thickBot="1">
      <c r="A2370" s="12" t="s">
        <v>27</v>
      </c>
      <c r="B2370" s="21">
        <v>2.3969999999999998</v>
      </c>
      <c r="C2370" s="19">
        <v>0.57499999999999996</v>
      </c>
      <c r="D2370" s="21">
        <v>0.74</v>
      </c>
      <c r="E2370" s="84">
        <v>0.14799999999999999</v>
      </c>
      <c r="F2370" s="84">
        <v>0</v>
      </c>
      <c r="G2370" s="84">
        <v>0</v>
      </c>
      <c r="H2370" s="107" t="s">
        <v>851</v>
      </c>
    </row>
    <row r="2371" spans="1:8" s="82" customFormat="1" ht="16.5" thickBot="1">
      <c r="A2371" s="12" t="s">
        <v>28</v>
      </c>
      <c r="B2371" s="84">
        <v>2.5710000000000002</v>
      </c>
      <c r="C2371" s="85">
        <v>2.8090000000000002</v>
      </c>
      <c r="D2371" s="21">
        <v>5.0000000000000001E-3</v>
      </c>
      <c r="E2371" s="84">
        <v>1E-3</v>
      </c>
      <c r="F2371" s="84">
        <f>D2371/E2371*G2371</f>
        <v>0.26500000000000001</v>
      </c>
      <c r="G2371" s="84">
        <v>5.2999999999999999E-2</v>
      </c>
      <c r="H2371" s="107" t="s">
        <v>853</v>
      </c>
    </row>
    <row r="2372" spans="1:8" s="82" customFormat="1" ht="16.5" thickBot="1">
      <c r="A2372" s="12" t="s">
        <v>29</v>
      </c>
      <c r="B2372" s="84">
        <v>0</v>
      </c>
      <c r="C2372" s="85">
        <v>0</v>
      </c>
      <c r="D2372" s="21">
        <v>0</v>
      </c>
      <c r="E2372" s="84">
        <v>0</v>
      </c>
      <c r="F2372" s="84">
        <v>7.0129999999999999</v>
      </c>
      <c r="G2372" s="84">
        <v>3.7069999999999999</v>
      </c>
      <c r="H2372" s="107" t="s">
        <v>821</v>
      </c>
    </row>
    <row r="2373" spans="1:8" s="82" customFormat="1" ht="16.5" thickBot="1">
      <c r="A2373" s="12" t="s">
        <v>30</v>
      </c>
      <c r="B2373" s="84">
        <v>2.4340000000000002</v>
      </c>
      <c r="C2373" s="85">
        <v>0.42899999999999999</v>
      </c>
      <c r="D2373" s="21">
        <v>0.245</v>
      </c>
      <c r="E2373" s="84">
        <v>6.4000000000000001E-2</v>
      </c>
      <c r="F2373" s="84">
        <v>7.65</v>
      </c>
      <c r="G2373" s="84">
        <v>5.4930000000000003</v>
      </c>
      <c r="H2373" s="107" t="s">
        <v>848</v>
      </c>
    </row>
    <row r="2374" spans="1:8" s="82" customFormat="1" ht="16.5" thickBot="1">
      <c r="A2374" s="12" t="s">
        <v>31</v>
      </c>
      <c r="B2374" s="84">
        <v>0.107</v>
      </c>
      <c r="C2374" s="85">
        <v>0.16</v>
      </c>
      <c r="D2374" s="21">
        <v>0.28399999999999997</v>
      </c>
      <c r="E2374" s="84">
        <v>0.442</v>
      </c>
      <c r="F2374" s="84">
        <v>0.23499999999999999</v>
      </c>
      <c r="G2374" s="84">
        <v>0.14399999999999999</v>
      </c>
      <c r="H2374" s="107" t="s">
        <v>849</v>
      </c>
    </row>
    <row r="2375" spans="1:8" s="82" customFormat="1" ht="16.5" thickBot="1">
      <c r="A2375" s="12" t="s">
        <v>32</v>
      </c>
      <c r="B2375" s="84">
        <v>0</v>
      </c>
      <c r="C2375" s="85">
        <v>0</v>
      </c>
      <c r="D2375" s="21">
        <v>3.2000000000000001E-2</v>
      </c>
      <c r="E2375" s="84">
        <v>4.0000000000000001E-3</v>
      </c>
      <c r="F2375" s="84">
        <v>5.0000000000000001E-3</v>
      </c>
      <c r="G2375" s="84">
        <v>5.0000000000000001E-3</v>
      </c>
      <c r="H2375" s="107" t="s">
        <v>854</v>
      </c>
    </row>
    <row r="2376" spans="1:8" s="82" customFormat="1" ht="16.5" thickBot="1">
      <c r="A2376" s="12" t="s">
        <v>33</v>
      </c>
      <c r="B2376" s="84">
        <v>2.0830000000000002</v>
      </c>
      <c r="C2376" s="85">
        <v>2.2759999999999998</v>
      </c>
      <c r="D2376" s="21">
        <v>1.655</v>
      </c>
      <c r="E2376" s="84">
        <v>2.3140000000000001</v>
      </c>
      <c r="F2376" s="84">
        <v>0.01</v>
      </c>
      <c r="G2376" s="84">
        <v>3.0000000000000001E-3</v>
      </c>
      <c r="H2376" s="107" t="s">
        <v>852</v>
      </c>
    </row>
    <row r="2377" spans="1:8" s="82" customFormat="1" ht="16.5" thickBot="1">
      <c r="A2377" s="12" t="s">
        <v>34</v>
      </c>
      <c r="B2377" s="84">
        <v>2.657</v>
      </c>
      <c r="C2377" s="85">
        <v>0.77400000000000002</v>
      </c>
      <c r="D2377" s="21">
        <v>2.29</v>
      </c>
      <c r="E2377" s="84">
        <v>0.69</v>
      </c>
      <c r="F2377" s="84">
        <v>1E-3</v>
      </c>
      <c r="G2377" s="84">
        <v>1E-3</v>
      </c>
      <c r="H2377" s="107" t="s">
        <v>850</v>
      </c>
    </row>
    <row r="2378" spans="1:8" s="82" customFormat="1" ht="16.5" thickBot="1">
      <c r="A2378" s="12" t="s">
        <v>35</v>
      </c>
      <c r="B2378" s="90">
        <v>0</v>
      </c>
      <c r="C2378" s="91">
        <v>0</v>
      </c>
      <c r="D2378" s="21">
        <v>0</v>
      </c>
      <c r="E2378" s="84">
        <v>0</v>
      </c>
      <c r="F2378" s="84">
        <v>0</v>
      </c>
      <c r="G2378" s="84">
        <v>0</v>
      </c>
      <c r="H2378" s="107" t="s">
        <v>36</v>
      </c>
    </row>
    <row r="2379" spans="1:8" s="82" customFormat="1" ht="16.5" thickBot="1">
      <c r="A2379" s="12" t="s">
        <v>37</v>
      </c>
      <c r="B2379" s="90">
        <v>1.4E-2</v>
      </c>
      <c r="C2379" s="91">
        <v>2.1999999999999999E-2</v>
      </c>
      <c r="D2379" s="21">
        <v>2.3639999999999999</v>
      </c>
      <c r="E2379" s="84">
        <v>1.966</v>
      </c>
      <c r="F2379" s="84">
        <v>0</v>
      </c>
      <c r="G2379" s="84">
        <v>0</v>
      </c>
      <c r="H2379" s="106" t="s">
        <v>38</v>
      </c>
    </row>
    <row r="2380" spans="1:8" s="82" customFormat="1" ht="16.5" thickBot="1">
      <c r="A2380" s="75" t="s">
        <v>552</v>
      </c>
      <c r="B2380" s="77">
        <f>SUM(B2358:B2379)</f>
        <v>39.04699999999999</v>
      </c>
      <c r="C2380" s="77">
        <f>SUM(C2358:C2379)</f>
        <v>20.887999999999998</v>
      </c>
      <c r="D2380" s="77">
        <f>SUM(D2358:D2379)</f>
        <v>32.750999999999998</v>
      </c>
      <c r="E2380" s="77">
        <f>SUM(E2358:E2379)</f>
        <v>19.962</v>
      </c>
      <c r="F2380" s="77">
        <f t="shared" ref="F2380:G2380" si="221">SUM(F2358:F2379)</f>
        <v>144.63800000000001</v>
      </c>
      <c r="G2380" s="77">
        <f t="shared" si="221"/>
        <v>54.205999999999996</v>
      </c>
      <c r="H2380" s="105" t="s">
        <v>855</v>
      </c>
    </row>
    <row r="2381" spans="1:8" s="82" customFormat="1" ht="16.5" thickBot="1">
      <c r="A2381" s="75" t="s">
        <v>545</v>
      </c>
      <c r="B2381" s="77">
        <v>563.58000000000004</v>
      </c>
      <c r="C2381" s="77">
        <v>474.95600000000002</v>
      </c>
      <c r="D2381" s="77">
        <v>586.92499999999995</v>
      </c>
      <c r="E2381" s="77">
        <v>525.43100000000004</v>
      </c>
      <c r="F2381" s="162">
        <v>601.96</v>
      </c>
      <c r="G2381" s="162">
        <v>549.82000000000005</v>
      </c>
      <c r="H2381" s="112" t="s">
        <v>553</v>
      </c>
    </row>
    <row r="2386" spans="1:8">
      <c r="A2386" s="119" t="s">
        <v>207</v>
      </c>
      <c r="E2386" s="102"/>
      <c r="G2386" s="102"/>
      <c r="H2386" s="120" t="s">
        <v>208</v>
      </c>
    </row>
    <row r="2387" spans="1:8">
      <c r="A2387" s="97" t="s">
        <v>707</v>
      </c>
      <c r="E2387" s="102"/>
      <c r="G2387" s="137" t="s">
        <v>825</v>
      </c>
      <c r="H2387" s="102" t="s">
        <v>237</v>
      </c>
    </row>
    <row r="2388" spans="1:8" ht="16.5" customHeight="1" thickBot="1">
      <c r="A2388" s="71" t="s">
        <v>43</v>
      </c>
      <c r="E2388" s="38"/>
      <c r="G2388" s="38" t="s">
        <v>477</v>
      </c>
      <c r="H2388" s="38" t="s">
        <v>476</v>
      </c>
    </row>
    <row r="2389" spans="1:8" ht="16.5" thickBot="1">
      <c r="A2389" s="55" t="s">
        <v>7</v>
      </c>
      <c r="B2389" s="238">
        <v>2016</v>
      </c>
      <c r="C2389" s="239"/>
      <c r="D2389" s="238">
        <v>2017</v>
      </c>
      <c r="E2389" s="239"/>
      <c r="F2389" s="238">
        <v>2018</v>
      </c>
      <c r="G2389" s="239"/>
      <c r="H2389" s="56" t="s">
        <v>3</v>
      </c>
    </row>
    <row r="2390" spans="1:8">
      <c r="A2390" s="57"/>
      <c r="B2390" s="54" t="s">
        <v>46</v>
      </c>
      <c r="C2390" s="103" t="s">
        <v>47</v>
      </c>
      <c r="D2390" s="103" t="s">
        <v>46</v>
      </c>
      <c r="E2390" s="22" t="s">
        <v>47</v>
      </c>
      <c r="F2390" s="144" t="s">
        <v>46</v>
      </c>
      <c r="G2390" s="22" t="s">
        <v>47</v>
      </c>
      <c r="H2390" s="58"/>
    </row>
    <row r="2391" spans="1:8" ht="16.5" thickBot="1">
      <c r="A2391" s="59"/>
      <c r="B2391" s="23" t="s">
        <v>48</v>
      </c>
      <c r="C2391" s="6" t="s">
        <v>49</v>
      </c>
      <c r="D2391" s="107" t="s">
        <v>48</v>
      </c>
      <c r="E2391" s="2" t="s">
        <v>49</v>
      </c>
      <c r="F2391" s="26" t="s">
        <v>48</v>
      </c>
      <c r="G2391" s="26" t="s">
        <v>49</v>
      </c>
      <c r="H2391" s="60"/>
    </row>
    <row r="2392" spans="1:8" ht="17.25" thickTop="1" thickBot="1">
      <c r="A2392" s="12" t="s">
        <v>13</v>
      </c>
      <c r="B2392" s="24">
        <v>74.067582000000002</v>
      </c>
      <c r="C2392" s="26">
        <v>39.439</v>
      </c>
      <c r="D2392" s="24">
        <v>64.385999999999996</v>
      </c>
      <c r="E2392" s="26">
        <v>81.483000000000004</v>
      </c>
      <c r="F2392" s="26">
        <v>60.536000000000001</v>
      </c>
      <c r="G2392" s="26">
        <v>68.262</v>
      </c>
      <c r="H2392" s="149" t="s">
        <v>819</v>
      </c>
    </row>
    <row r="2393" spans="1:8" ht="16.5" thickBot="1">
      <c r="A2393" s="12" t="s">
        <v>14</v>
      </c>
      <c r="B2393" s="24">
        <v>16.369</v>
      </c>
      <c r="C2393" s="26">
        <v>21.04</v>
      </c>
      <c r="D2393" s="24">
        <v>12.548</v>
      </c>
      <c r="E2393" s="26">
        <v>19.114999999999998</v>
      </c>
      <c r="F2393" s="26">
        <v>19.632000000000001</v>
      </c>
      <c r="G2393" s="26">
        <v>32.268999999999998</v>
      </c>
      <c r="H2393" s="149" t="s">
        <v>840</v>
      </c>
    </row>
    <row r="2394" spans="1:8" ht="16.5" thickBot="1">
      <c r="A2394" s="12" t="s">
        <v>15</v>
      </c>
      <c r="B2394" s="24">
        <v>0.14699999999999999</v>
      </c>
      <c r="C2394" s="26">
        <v>0.749</v>
      </c>
      <c r="D2394" s="24">
        <v>0.255</v>
      </c>
      <c r="E2394" s="26">
        <v>1.0960000000000001</v>
      </c>
      <c r="F2394" s="26">
        <v>0.84699999999999998</v>
      </c>
      <c r="G2394" s="26">
        <v>1.786</v>
      </c>
      <c r="H2394" s="149" t="s">
        <v>841</v>
      </c>
    </row>
    <row r="2395" spans="1:8" ht="16.5" thickBot="1">
      <c r="A2395" s="12" t="s">
        <v>16</v>
      </c>
      <c r="B2395" s="24">
        <v>14.693262999999998</v>
      </c>
      <c r="C2395" s="26">
        <v>20.280848090000003</v>
      </c>
      <c r="D2395" s="24">
        <v>7.5609999999999999</v>
      </c>
      <c r="E2395" s="26">
        <v>7.0579999999999998</v>
      </c>
      <c r="F2395" s="26">
        <v>8.84</v>
      </c>
      <c r="G2395" s="26">
        <v>14.561</v>
      </c>
      <c r="H2395" s="149" t="s">
        <v>844</v>
      </c>
    </row>
    <row r="2396" spans="1:8" ht="16.5" thickBot="1">
      <c r="A2396" s="12" t="s">
        <v>17</v>
      </c>
      <c r="B2396" s="24">
        <v>0.27260899999999999</v>
      </c>
      <c r="C2396" s="26">
        <v>0.14568792579000001</v>
      </c>
      <c r="D2396" s="24">
        <v>0.73712199999999994</v>
      </c>
      <c r="E2396" s="26">
        <v>0.33417186244999997</v>
      </c>
      <c r="F2396" s="26">
        <v>2.9049999999999998</v>
      </c>
      <c r="G2396" s="26">
        <v>3.887</v>
      </c>
      <c r="H2396" s="149" t="s">
        <v>845</v>
      </c>
    </row>
    <row r="2397" spans="1:8" ht="16.5" thickBot="1">
      <c r="A2397" s="12" t="s">
        <v>18</v>
      </c>
      <c r="B2397" s="24">
        <v>0</v>
      </c>
      <c r="C2397" s="26">
        <v>0</v>
      </c>
      <c r="D2397" s="24">
        <v>0</v>
      </c>
      <c r="E2397" s="26">
        <v>0</v>
      </c>
      <c r="F2397" s="26">
        <v>0</v>
      </c>
      <c r="G2397" s="26">
        <v>0</v>
      </c>
      <c r="H2397" s="149" t="s">
        <v>820</v>
      </c>
    </row>
    <row r="2398" spans="1:8" ht="16.5" thickBot="1">
      <c r="A2398" s="12" t="s">
        <v>19</v>
      </c>
      <c r="B2398" s="24">
        <v>0</v>
      </c>
      <c r="C2398" s="26">
        <v>0</v>
      </c>
      <c r="D2398" s="24">
        <v>1.1479999999999999</v>
      </c>
      <c r="E2398" s="26">
        <v>0.751</v>
      </c>
      <c r="F2398" s="26">
        <v>0</v>
      </c>
      <c r="G2398" s="26">
        <v>0</v>
      </c>
      <c r="H2398" s="149" t="s">
        <v>20</v>
      </c>
    </row>
    <row r="2399" spans="1:8" ht="16.5" thickBot="1">
      <c r="A2399" s="12" t="s">
        <v>21</v>
      </c>
      <c r="B2399" s="24">
        <v>29.224</v>
      </c>
      <c r="C2399" s="26">
        <v>9.3309999999999995</v>
      </c>
      <c r="D2399" s="24">
        <v>31.691957560818778</v>
      </c>
      <c r="E2399" s="26">
        <v>10.119</v>
      </c>
      <c r="F2399" s="26">
        <v>23.936</v>
      </c>
      <c r="G2399" s="26">
        <v>8.1910000000000007</v>
      </c>
      <c r="H2399" s="149" t="s">
        <v>846</v>
      </c>
    </row>
    <row r="2400" spans="1:8" ht="16.5" thickBot="1">
      <c r="A2400" s="12" t="s">
        <v>22</v>
      </c>
      <c r="B2400" s="24">
        <v>0.28999999999999998</v>
      </c>
      <c r="C2400" s="26">
        <v>0.48799999999999999</v>
      </c>
      <c r="D2400" s="24">
        <v>1.4E-2</v>
      </c>
      <c r="E2400" s="26">
        <v>8.0000000000000002E-3</v>
      </c>
      <c r="F2400" s="26">
        <v>0.27400000000000002</v>
      </c>
      <c r="G2400" s="26">
        <v>0.09</v>
      </c>
      <c r="H2400" s="149" t="s">
        <v>847</v>
      </c>
    </row>
    <row r="2401" spans="1:8" ht="16.5" thickBot="1">
      <c r="A2401" s="12" t="s">
        <v>23</v>
      </c>
      <c r="B2401" s="24">
        <v>5.7530000000000001</v>
      </c>
      <c r="C2401" s="26">
        <v>6.83</v>
      </c>
      <c r="D2401" s="24">
        <v>11.363</v>
      </c>
      <c r="E2401" s="26">
        <v>8.2210000000000001</v>
      </c>
      <c r="F2401" s="26">
        <v>2.972</v>
      </c>
      <c r="G2401" s="26">
        <v>2.1640000000000001</v>
      </c>
      <c r="H2401" s="149" t="s">
        <v>856</v>
      </c>
    </row>
    <row r="2402" spans="1:8" ht="16.5" thickBot="1">
      <c r="A2402" s="12" t="s">
        <v>24</v>
      </c>
      <c r="B2402" s="24">
        <v>0.90400000000000003</v>
      </c>
      <c r="C2402" s="26">
        <v>1.141</v>
      </c>
      <c r="D2402" s="24">
        <v>0</v>
      </c>
      <c r="E2402" s="26">
        <v>0</v>
      </c>
      <c r="F2402" s="26">
        <v>7.0000000000000001E-3</v>
      </c>
      <c r="G2402" s="26">
        <v>1.4999999999999999E-2</v>
      </c>
      <c r="H2402" s="149" t="s">
        <v>818</v>
      </c>
    </row>
    <row r="2403" spans="1:8" ht="16.5" thickBot="1">
      <c r="A2403" s="12" t="s">
        <v>25</v>
      </c>
      <c r="B2403" s="24">
        <v>4.0000000000000001E-3</v>
      </c>
      <c r="C2403" s="26">
        <v>1E-3</v>
      </c>
      <c r="D2403" s="24">
        <v>0</v>
      </c>
      <c r="E2403" s="26">
        <v>0</v>
      </c>
      <c r="F2403" s="26">
        <v>0</v>
      </c>
      <c r="G2403" s="26">
        <v>0</v>
      </c>
      <c r="H2403" s="149" t="s">
        <v>26</v>
      </c>
    </row>
    <row r="2404" spans="1:8" ht="16.5" thickBot="1">
      <c r="A2404" s="12" t="s">
        <v>27</v>
      </c>
      <c r="B2404" s="24">
        <v>59.463999999999999</v>
      </c>
      <c r="C2404" s="26">
        <v>28.477</v>
      </c>
      <c r="D2404" s="24">
        <v>40.386000000000003</v>
      </c>
      <c r="E2404" s="26">
        <v>21.177</v>
      </c>
      <c r="F2404" s="26">
        <v>0</v>
      </c>
      <c r="G2404" s="26">
        <v>0</v>
      </c>
      <c r="H2404" s="149" t="s">
        <v>851</v>
      </c>
    </row>
    <row r="2405" spans="1:8" ht="16.5" thickBot="1">
      <c r="A2405" s="12" t="s">
        <v>28</v>
      </c>
      <c r="B2405" s="24">
        <v>6.625</v>
      </c>
      <c r="C2405" s="26">
        <v>9.9860000000000007</v>
      </c>
      <c r="D2405" s="24">
        <v>0.14499999999999999</v>
      </c>
      <c r="E2405" s="26">
        <v>0.67100000000000004</v>
      </c>
      <c r="F2405" s="26">
        <f>D2405/E2405*G2405</f>
        <v>2.4185394932935913</v>
      </c>
      <c r="G2405" s="26">
        <v>11.192</v>
      </c>
      <c r="H2405" s="149" t="s">
        <v>853</v>
      </c>
    </row>
    <row r="2406" spans="1:8" ht="16.5" thickBot="1">
      <c r="A2406" s="12" t="s">
        <v>29</v>
      </c>
      <c r="B2406" s="24">
        <v>0</v>
      </c>
      <c r="C2406" s="26">
        <v>0</v>
      </c>
      <c r="D2406" s="24">
        <v>0</v>
      </c>
      <c r="E2406" s="26">
        <v>0</v>
      </c>
      <c r="F2406" s="26">
        <v>0</v>
      </c>
      <c r="G2406" s="26">
        <v>0</v>
      </c>
      <c r="H2406" s="149" t="s">
        <v>821</v>
      </c>
    </row>
    <row r="2407" spans="1:8" ht="16.5" thickBot="1">
      <c r="A2407" s="12" t="s">
        <v>30</v>
      </c>
      <c r="B2407" s="24">
        <v>1.966</v>
      </c>
      <c r="C2407" s="26">
        <v>0.79200000000000004</v>
      </c>
      <c r="D2407" s="24">
        <v>0.57899999999999996</v>
      </c>
      <c r="E2407" s="26">
        <v>0.79100000000000004</v>
      </c>
      <c r="F2407" s="26">
        <v>0.121</v>
      </c>
      <c r="G2407" s="26">
        <v>0.33700000000000002</v>
      </c>
      <c r="H2407" s="149" t="s">
        <v>848</v>
      </c>
    </row>
    <row r="2408" spans="1:8" ht="16.5" thickBot="1">
      <c r="A2408" s="12" t="s">
        <v>31</v>
      </c>
      <c r="B2408" s="24">
        <v>1.151</v>
      </c>
      <c r="C2408" s="26">
        <v>1.706</v>
      </c>
      <c r="D2408" s="24">
        <v>5.0229999999999997</v>
      </c>
      <c r="E2408" s="26">
        <v>6.7119999999999997</v>
      </c>
      <c r="F2408" s="26">
        <v>2.6429999999999998</v>
      </c>
      <c r="G2408" s="26">
        <v>3.8450000000000002</v>
      </c>
      <c r="H2408" s="149" t="s">
        <v>849</v>
      </c>
    </row>
    <row r="2409" spans="1:8" ht="16.5" thickBot="1">
      <c r="A2409" s="12" t="s">
        <v>32</v>
      </c>
      <c r="B2409" s="24">
        <v>1.9770000000000001</v>
      </c>
      <c r="C2409" s="26">
        <v>1.1879999999999999</v>
      </c>
      <c r="D2409" s="24">
        <v>0.40899999999999997</v>
      </c>
      <c r="E2409" s="26">
        <v>6.9000000000000006E-2</v>
      </c>
      <c r="F2409" s="26">
        <v>0.06</v>
      </c>
      <c r="G2409" s="26">
        <v>0.254</v>
      </c>
      <c r="H2409" s="149" t="s">
        <v>854</v>
      </c>
    </row>
    <row r="2410" spans="1:8" ht="16.5" thickBot="1">
      <c r="A2410" s="12" t="s">
        <v>33</v>
      </c>
      <c r="B2410" s="24">
        <v>6.8259999999999996</v>
      </c>
      <c r="C2410" s="26">
        <v>9.7970000000000006</v>
      </c>
      <c r="D2410" s="24">
        <v>8.0190000000000001</v>
      </c>
      <c r="E2410" s="26">
        <v>14.48</v>
      </c>
      <c r="F2410" s="26">
        <f>D2410/E2410*G2410</f>
        <v>14.796937914364641</v>
      </c>
      <c r="G2410" s="26">
        <v>26.719000000000001</v>
      </c>
      <c r="H2410" s="149" t="s">
        <v>852</v>
      </c>
    </row>
    <row r="2411" spans="1:8" ht="16.5" thickBot="1">
      <c r="A2411" s="12" t="s">
        <v>34</v>
      </c>
      <c r="B2411" s="24">
        <v>169.47499999999999</v>
      </c>
      <c r="C2411" s="26">
        <v>136.85</v>
      </c>
      <c r="D2411" s="24">
        <v>173.024</v>
      </c>
      <c r="E2411" s="26">
        <v>209.15600000000001</v>
      </c>
      <c r="F2411" s="26">
        <v>234.39099999999999</v>
      </c>
      <c r="G2411" s="26">
        <v>224.97300000000001</v>
      </c>
      <c r="H2411" s="149" t="s">
        <v>850</v>
      </c>
    </row>
    <row r="2412" spans="1:8" ht="16.5" thickBot="1">
      <c r="A2412" s="12" t="s">
        <v>35</v>
      </c>
      <c r="B2412" s="24">
        <v>0</v>
      </c>
      <c r="C2412" s="26">
        <v>0</v>
      </c>
      <c r="D2412" s="24">
        <v>7.1999999999999995E-2</v>
      </c>
      <c r="E2412" s="26">
        <v>2.8000000000000001E-2</v>
      </c>
      <c r="F2412" s="26">
        <v>0</v>
      </c>
      <c r="G2412" s="26">
        <v>0</v>
      </c>
      <c r="H2412" s="149" t="s">
        <v>36</v>
      </c>
    </row>
    <row r="2413" spans="1:8" ht="16.5" thickBot="1">
      <c r="A2413" s="54" t="s">
        <v>37</v>
      </c>
      <c r="B2413" s="27">
        <v>0.432</v>
      </c>
      <c r="C2413" s="28">
        <v>0.378</v>
      </c>
      <c r="D2413" s="27">
        <v>6.45</v>
      </c>
      <c r="E2413" s="28">
        <v>3.7080000000000002</v>
      </c>
      <c r="F2413" s="26">
        <v>2.8130000000000002</v>
      </c>
      <c r="G2413" s="26">
        <v>2.8690000000000002</v>
      </c>
      <c r="H2413" s="148" t="s">
        <v>38</v>
      </c>
    </row>
    <row r="2414" spans="1:8" ht="16.5" thickBot="1">
      <c r="A2414" s="75" t="s">
        <v>552</v>
      </c>
      <c r="B2414" s="77">
        <f t="shared" ref="B2414" si="222">SUM(B2392:B2413)</f>
        <v>389.64045400000003</v>
      </c>
      <c r="C2414" s="77">
        <f t="shared" ref="C2414" si="223">SUM(C2392:C2413)</f>
        <v>288.61953601578995</v>
      </c>
      <c r="D2414" s="77">
        <f t="shared" ref="D2414" si="224">SUM(D2392:D2413)</f>
        <v>363.81107956081877</v>
      </c>
      <c r="E2414" s="77">
        <f t="shared" ref="E2414:G2414" si="225">SUM(E2392:E2413)</f>
        <v>384.97717186245001</v>
      </c>
      <c r="F2414" s="77">
        <f t="shared" si="225"/>
        <v>377.1924774076582</v>
      </c>
      <c r="G2414" s="77">
        <f t="shared" si="225"/>
        <v>401.41399999999999</v>
      </c>
      <c r="H2414" s="145" t="s">
        <v>855</v>
      </c>
    </row>
    <row r="2415" spans="1:8" ht="16.5" thickBot="1">
      <c r="A2415" s="75" t="s">
        <v>545</v>
      </c>
      <c r="B2415" s="77">
        <v>8887.9089999999997</v>
      </c>
      <c r="C2415" s="77">
        <v>12522.519</v>
      </c>
      <c r="D2415" s="77">
        <v>9023.9419999999991</v>
      </c>
      <c r="E2415" s="77">
        <v>13220.427</v>
      </c>
      <c r="F2415" s="126">
        <f>D2415/E2415*G2415</f>
        <v>9773.0080637634474</v>
      </c>
      <c r="G2415" s="126">
        <v>14317.838</v>
      </c>
      <c r="H2415" s="112" t="s">
        <v>553</v>
      </c>
    </row>
    <row r="2416" spans="1:8" ht="16.5" thickBot="1">
      <c r="F2416" s="26"/>
      <c r="G2416" s="26"/>
    </row>
    <row r="2420" spans="1:8">
      <c r="A2420" s="119" t="s">
        <v>210</v>
      </c>
      <c r="C2420" s="102"/>
      <c r="D2420" s="102"/>
      <c r="E2420" s="102"/>
      <c r="F2420" s="102"/>
      <c r="G2420" s="137" t="s">
        <v>822</v>
      </c>
      <c r="H2420" s="120" t="s">
        <v>211</v>
      </c>
    </row>
    <row r="2421" spans="1:8" ht="15.75" customHeight="1">
      <c r="A2421" s="113" t="s">
        <v>708</v>
      </c>
      <c r="C2421" s="102"/>
      <c r="D2421" s="50"/>
      <c r="E2421" s="50"/>
      <c r="F2421" s="4">
        <v>202004</v>
      </c>
      <c r="G2421" s="50"/>
      <c r="H2421" s="66" t="s">
        <v>534</v>
      </c>
    </row>
    <row r="2422" spans="1:8" ht="16.5" customHeight="1" thickBot="1">
      <c r="A2422" s="68" t="s">
        <v>43</v>
      </c>
      <c r="E2422" s="38"/>
      <c r="G2422" s="38" t="s">
        <v>477</v>
      </c>
      <c r="H2422" s="38" t="s">
        <v>476</v>
      </c>
    </row>
    <row r="2423" spans="1:8" ht="16.5" thickBot="1">
      <c r="A2423" s="55" t="s">
        <v>7</v>
      </c>
      <c r="B2423" s="238">
        <v>2016</v>
      </c>
      <c r="C2423" s="239"/>
      <c r="D2423" s="238">
        <v>2017</v>
      </c>
      <c r="E2423" s="239"/>
      <c r="F2423" s="238">
        <v>2018</v>
      </c>
      <c r="G2423" s="239"/>
      <c r="H2423" s="56" t="s">
        <v>3</v>
      </c>
    </row>
    <row r="2424" spans="1:8">
      <c r="A2424" s="57"/>
      <c r="B2424" s="54" t="s">
        <v>46</v>
      </c>
      <c r="C2424" s="103" t="s">
        <v>47</v>
      </c>
      <c r="D2424" s="103" t="s">
        <v>46</v>
      </c>
      <c r="E2424" s="22" t="s">
        <v>47</v>
      </c>
      <c r="F2424" s="201" t="s">
        <v>46</v>
      </c>
      <c r="G2424" s="22" t="s">
        <v>47</v>
      </c>
      <c r="H2424" s="58"/>
    </row>
    <row r="2425" spans="1:8" ht="16.5" thickBot="1">
      <c r="A2425" s="59"/>
      <c r="B2425" s="23" t="s">
        <v>48</v>
      </c>
      <c r="C2425" s="6" t="s">
        <v>49</v>
      </c>
      <c r="D2425" s="107" t="s">
        <v>48</v>
      </c>
      <c r="E2425" s="2" t="s">
        <v>49</v>
      </c>
      <c r="F2425" s="26" t="s">
        <v>48</v>
      </c>
      <c r="G2425" s="26" t="s">
        <v>49</v>
      </c>
      <c r="H2425" s="60"/>
    </row>
    <row r="2426" spans="1:8" ht="17.25" thickTop="1" thickBot="1">
      <c r="A2426" s="12" t="s">
        <v>13</v>
      </c>
      <c r="B2426" s="24">
        <v>5.0039999999999996</v>
      </c>
      <c r="C2426" s="26">
        <v>4.0739999999999998</v>
      </c>
      <c r="D2426" s="24">
        <v>1.7370000000000001</v>
      </c>
      <c r="E2426" s="26">
        <v>1.47</v>
      </c>
      <c r="F2426" s="26">
        <v>0.45</v>
      </c>
      <c r="G2426" s="26">
        <v>0.35499999999999998</v>
      </c>
      <c r="H2426" s="204" t="s">
        <v>819</v>
      </c>
    </row>
    <row r="2427" spans="1:8" ht="16.5" thickBot="1">
      <c r="A2427" s="12" t="s">
        <v>14</v>
      </c>
      <c r="B2427" s="24">
        <v>4.43</v>
      </c>
      <c r="C2427" s="26">
        <v>6.1550000000000002</v>
      </c>
      <c r="D2427" s="24">
        <v>4.4039999999999999</v>
      </c>
      <c r="E2427" s="26">
        <v>6.8259999999999996</v>
      </c>
      <c r="F2427" s="26">
        <v>6.5359999999999996</v>
      </c>
      <c r="G2427" s="26">
        <v>10.579000000000001</v>
      </c>
      <c r="H2427" s="204" t="s">
        <v>840</v>
      </c>
    </row>
    <row r="2428" spans="1:8" ht="16.5" thickBot="1">
      <c r="A2428" s="12" t="s">
        <v>15</v>
      </c>
      <c r="B2428" s="24">
        <v>4.2999999999999997E-2</v>
      </c>
      <c r="C2428" s="26">
        <v>0.22900000000000001</v>
      </c>
      <c r="D2428" s="24">
        <v>8.1000000000000003E-2</v>
      </c>
      <c r="E2428" s="26">
        <v>0.57799999999999996</v>
      </c>
      <c r="F2428" s="26">
        <v>0.25900000000000001</v>
      </c>
      <c r="G2428" s="26">
        <v>0.628</v>
      </c>
      <c r="H2428" s="204" t="s">
        <v>841</v>
      </c>
    </row>
    <row r="2429" spans="1:8" ht="16.5" thickBot="1">
      <c r="A2429" s="12" t="s">
        <v>16</v>
      </c>
      <c r="B2429" s="24">
        <v>9.2461500000000001</v>
      </c>
      <c r="C2429" s="26">
        <v>20.991069300000003</v>
      </c>
      <c r="D2429" s="24">
        <v>1.04</v>
      </c>
      <c r="E2429" s="26">
        <v>1.4910000000000001</v>
      </c>
      <c r="F2429" s="26">
        <v>0.96299999999999997</v>
      </c>
      <c r="G2429" s="26">
        <v>1.7509999999999999</v>
      </c>
      <c r="H2429" s="204" t="s">
        <v>844</v>
      </c>
    </row>
    <row r="2430" spans="1:8" ht="16.5" thickBot="1">
      <c r="A2430" s="12" t="s">
        <v>17</v>
      </c>
      <c r="B2430" s="24">
        <v>7.4961E-2</v>
      </c>
      <c r="C2430" s="26">
        <v>3.4294641839999994E-2</v>
      </c>
      <c r="D2430" s="24">
        <v>1.9184999999999997E-2</v>
      </c>
      <c r="E2430" s="26">
        <v>2.2685868620000001E-2</v>
      </c>
      <c r="F2430" s="26">
        <v>0.14299999999999999</v>
      </c>
      <c r="G2430" s="26">
        <v>2.8000000000000001E-2</v>
      </c>
      <c r="H2430" s="204" t="s">
        <v>845</v>
      </c>
    </row>
    <row r="2431" spans="1:8" ht="16.5" thickBot="1">
      <c r="A2431" s="12" t="s">
        <v>18</v>
      </c>
      <c r="B2431" s="24">
        <v>0</v>
      </c>
      <c r="C2431" s="26">
        <v>7.0000000000000001E-3</v>
      </c>
      <c r="D2431" s="24">
        <v>0</v>
      </c>
      <c r="E2431" s="26">
        <v>0</v>
      </c>
      <c r="F2431" s="26">
        <v>0</v>
      </c>
      <c r="G2431" s="26">
        <v>0</v>
      </c>
      <c r="H2431" s="204" t="s">
        <v>820</v>
      </c>
    </row>
    <row r="2432" spans="1:8" ht="16.5" thickBot="1">
      <c r="A2432" s="12" t="s">
        <v>19</v>
      </c>
      <c r="B2432" s="24">
        <v>0</v>
      </c>
      <c r="C2432" s="26">
        <v>0</v>
      </c>
      <c r="D2432" s="24">
        <v>0</v>
      </c>
      <c r="E2432" s="26">
        <v>0</v>
      </c>
      <c r="F2432" s="26">
        <v>0</v>
      </c>
      <c r="G2432" s="26">
        <v>0</v>
      </c>
      <c r="H2432" s="204" t="s">
        <v>20</v>
      </c>
    </row>
    <row r="2433" spans="1:8" ht="16.5" thickBot="1">
      <c r="A2433" s="12" t="s">
        <v>21</v>
      </c>
      <c r="B2433" s="24">
        <v>5.6340000000000003</v>
      </c>
      <c r="C2433" s="26">
        <v>3.347</v>
      </c>
      <c r="D2433" s="24">
        <v>8.3138111741858367</v>
      </c>
      <c r="E2433" s="26">
        <v>4.9390000000000001</v>
      </c>
      <c r="F2433" s="26">
        <v>4.6779999999999999</v>
      </c>
      <c r="G2433" s="26">
        <v>3.57</v>
      </c>
      <c r="H2433" s="204" t="s">
        <v>846</v>
      </c>
    </row>
    <row r="2434" spans="1:8" ht="16.5" thickBot="1">
      <c r="A2434" s="12" t="s">
        <v>22</v>
      </c>
      <c r="B2434" s="24">
        <v>8.0000000000000002E-3</v>
      </c>
      <c r="C2434" s="26">
        <v>1.6E-2</v>
      </c>
      <c r="D2434" s="24">
        <v>0.625</v>
      </c>
      <c r="E2434" s="26">
        <v>0.1</v>
      </c>
      <c r="F2434" s="26">
        <v>4.0000000000000001E-3</v>
      </c>
      <c r="G2434" s="26">
        <v>3.0000000000000001E-3</v>
      </c>
      <c r="H2434" s="204" t="s">
        <v>847</v>
      </c>
    </row>
    <row r="2435" spans="1:8" ht="16.5" thickBot="1">
      <c r="A2435" s="12" t="s">
        <v>23</v>
      </c>
      <c r="B2435" s="24">
        <v>5.2030000000000003</v>
      </c>
      <c r="C2435" s="26">
        <v>9.92</v>
      </c>
      <c r="D2435" s="24">
        <v>3.569</v>
      </c>
      <c r="E2435" s="26">
        <v>6.6219999999999999</v>
      </c>
      <c r="F2435" s="26">
        <v>4.21</v>
      </c>
      <c r="G2435" s="26">
        <v>7.3650000000000002</v>
      </c>
      <c r="H2435" s="204" t="s">
        <v>856</v>
      </c>
    </row>
    <row r="2436" spans="1:8" ht="16.5" thickBot="1">
      <c r="A2436" s="12" t="s">
        <v>24</v>
      </c>
      <c r="B2436" s="24">
        <v>6.0000000000000001E-3</v>
      </c>
      <c r="C2436" s="26">
        <v>2E-3</v>
      </c>
      <c r="D2436" s="24">
        <v>0</v>
      </c>
      <c r="E2436" s="26">
        <v>0</v>
      </c>
      <c r="F2436" s="26">
        <v>0</v>
      </c>
      <c r="G2436" s="26">
        <v>0</v>
      </c>
      <c r="H2436" s="204" t="s">
        <v>818</v>
      </c>
    </row>
    <row r="2437" spans="1:8" ht="16.5" thickBot="1">
      <c r="A2437" s="12" t="s">
        <v>25</v>
      </c>
      <c r="B2437" s="24">
        <v>0</v>
      </c>
      <c r="C2437" s="26">
        <v>0</v>
      </c>
      <c r="D2437" s="24">
        <v>0</v>
      </c>
      <c r="E2437" s="26">
        <v>0</v>
      </c>
      <c r="F2437" s="26">
        <v>0</v>
      </c>
      <c r="G2437" s="26">
        <v>0</v>
      </c>
      <c r="H2437" s="204" t="s">
        <v>26</v>
      </c>
    </row>
    <row r="2438" spans="1:8" ht="16.5" thickBot="1">
      <c r="A2438" s="12" t="s">
        <v>27</v>
      </c>
      <c r="B2438" s="24">
        <v>10.857582999999998</v>
      </c>
      <c r="C2438" s="26">
        <v>6.2443784000000004</v>
      </c>
      <c r="D2438" s="24">
        <v>7.9757070000000008</v>
      </c>
      <c r="E2438" s="26">
        <v>4.4071638000000002</v>
      </c>
      <c r="F2438" s="26">
        <v>0</v>
      </c>
      <c r="G2438" s="26">
        <v>0</v>
      </c>
      <c r="H2438" s="204" t="s">
        <v>851</v>
      </c>
    </row>
    <row r="2439" spans="1:8" ht="16.5" thickBot="1">
      <c r="A2439" s="12" t="s">
        <v>28</v>
      </c>
      <c r="B2439" s="24">
        <v>0.115</v>
      </c>
      <c r="C2439" s="26">
        <v>0.14099999999999999</v>
      </c>
      <c r="D2439" s="24">
        <v>4.0000000000000001E-3</v>
      </c>
      <c r="E2439" s="26">
        <v>1.2E-2</v>
      </c>
      <c r="F2439" s="26">
        <v>0</v>
      </c>
      <c r="G2439" s="26">
        <v>0.27200000000000002</v>
      </c>
      <c r="H2439" s="204" t="s">
        <v>853</v>
      </c>
    </row>
    <row r="2440" spans="1:8" ht="16.5" thickBot="1">
      <c r="A2440" s="12" t="s">
        <v>29</v>
      </c>
      <c r="B2440" s="24">
        <v>0</v>
      </c>
      <c r="C2440" s="26">
        <v>0</v>
      </c>
      <c r="D2440" s="24">
        <v>0</v>
      </c>
      <c r="E2440" s="26">
        <v>0</v>
      </c>
      <c r="F2440" s="26">
        <v>0</v>
      </c>
      <c r="G2440" s="26">
        <v>0</v>
      </c>
      <c r="H2440" s="204" t="s">
        <v>821</v>
      </c>
    </row>
    <row r="2441" spans="1:8" ht="16.5" thickBot="1">
      <c r="A2441" s="12" t="s">
        <v>30</v>
      </c>
      <c r="B2441" s="24">
        <v>0.13900000000000001</v>
      </c>
      <c r="C2441" s="26">
        <v>0.245</v>
      </c>
      <c r="D2441" s="24">
        <v>1.7290000000000001</v>
      </c>
      <c r="E2441" s="26">
        <v>1.155</v>
      </c>
      <c r="F2441" s="26">
        <v>4.077</v>
      </c>
      <c r="G2441" s="26">
        <v>2.5830000000000002</v>
      </c>
      <c r="H2441" s="204" t="s">
        <v>848</v>
      </c>
    </row>
    <row r="2442" spans="1:8" ht="16.5" thickBot="1">
      <c r="A2442" s="12" t="s">
        <v>31</v>
      </c>
      <c r="B2442" s="24">
        <v>5.0999999999999997E-2</v>
      </c>
      <c r="C2442" s="26">
        <v>0.104</v>
      </c>
      <c r="D2442" s="24">
        <v>0.188</v>
      </c>
      <c r="E2442" s="26">
        <v>0.36499999999999999</v>
      </c>
      <c r="F2442" s="26">
        <v>1.3160000000000001</v>
      </c>
      <c r="G2442" s="26">
        <v>1.9670000000000001</v>
      </c>
      <c r="H2442" s="204" t="s">
        <v>849</v>
      </c>
    </row>
    <row r="2443" spans="1:8" ht="16.5" thickBot="1">
      <c r="A2443" s="12" t="s">
        <v>32</v>
      </c>
      <c r="B2443" s="24">
        <v>0</v>
      </c>
      <c r="C2443" s="26">
        <v>0</v>
      </c>
      <c r="D2443" s="24">
        <v>4.0000000000000001E-3</v>
      </c>
      <c r="E2443" s="26">
        <v>2E-3</v>
      </c>
      <c r="F2443" s="26">
        <v>0</v>
      </c>
      <c r="G2443" s="26">
        <v>0</v>
      </c>
      <c r="H2443" s="204" t="s">
        <v>854</v>
      </c>
    </row>
    <row r="2444" spans="1:8" ht="16.5" thickBot="1">
      <c r="A2444" s="12" t="s">
        <v>33</v>
      </c>
      <c r="B2444" s="24">
        <v>219.05500000000001</v>
      </c>
      <c r="C2444" s="26">
        <v>243.2192867905575</v>
      </c>
      <c r="D2444" s="24">
        <v>317.29899999999998</v>
      </c>
      <c r="E2444" s="26">
        <v>311.64881203430338</v>
      </c>
      <c r="F2444" s="26">
        <v>220.13399999999999</v>
      </c>
      <c r="G2444" s="26">
        <v>208.761</v>
      </c>
      <c r="H2444" s="204" t="s">
        <v>852</v>
      </c>
    </row>
    <row r="2445" spans="1:8" ht="16.5" thickBot="1">
      <c r="A2445" s="12" t="s">
        <v>34</v>
      </c>
      <c r="B2445" s="24">
        <v>29.064</v>
      </c>
      <c r="C2445" s="26">
        <v>43.887999999999998</v>
      </c>
      <c r="D2445" s="24">
        <v>28.41</v>
      </c>
      <c r="E2445" s="26">
        <v>39.142000000000003</v>
      </c>
      <c r="F2445" s="26">
        <v>33.749000000000002</v>
      </c>
      <c r="G2445" s="26">
        <v>42.173000000000002</v>
      </c>
      <c r="H2445" s="204" t="s">
        <v>850</v>
      </c>
    </row>
    <row r="2446" spans="1:8" ht="16.5" thickBot="1">
      <c r="A2446" s="12" t="s">
        <v>35</v>
      </c>
      <c r="B2446" s="24">
        <v>0</v>
      </c>
      <c r="C2446" s="26">
        <v>0</v>
      </c>
      <c r="D2446" s="24">
        <v>0</v>
      </c>
      <c r="E2446" s="26">
        <v>0</v>
      </c>
      <c r="F2446" s="26">
        <v>0</v>
      </c>
      <c r="G2446" s="26">
        <v>0</v>
      </c>
      <c r="H2446" s="204" t="s">
        <v>36</v>
      </c>
    </row>
    <row r="2447" spans="1:8" ht="16.5" thickBot="1">
      <c r="A2447" s="54" t="s">
        <v>37</v>
      </c>
      <c r="B2447" s="27">
        <v>5.0000000000000001E-3</v>
      </c>
      <c r="C2447" s="28">
        <v>4.0000000000000001E-3</v>
      </c>
      <c r="D2447" s="27">
        <v>0.96599999999999997</v>
      </c>
      <c r="E2447" s="28">
        <v>0.28899999999999998</v>
      </c>
      <c r="F2447" s="26">
        <v>0.27400000000000002</v>
      </c>
      <c r="G2447" s="26">
        <v>0.19600000000000001</v>
      </c>
      <c r="H2447" s="203" t="s">
        <v>38</v>
      </c>
    </row>
    <row r="2448" spans="1:8" ht="16.5" thickBot="1">
      <c r="A2448" s="75" t="s">
        <v>552</v>
      </c>
      <c r="B2448" s="77">
        <f t="shared" ref="B2448" si="226">SUM(B2426:B2447)</f>
        <v>288.93569400000001</v>
      </c>
      <c r="C2448" s="77">
        <f t="shared" ref="C2448" si="227">SUM(C2426:C2447)</f>
        <v>338.6210291323975</v>
      </c>
      <c r="D2448" s="77">
        <f t="shared" ref="D2448" si="228">SUM(D2426:D2447)</f>
        <v>376.36470317418588</v>
      </c>
      <c r="E2448" s="77">
        <f t="shared" ref="E2448:G2448" si="229">SUM(E2426:E2447)</f>
        <v>379.06966170292338</v>
      </c>
      <c r="F2448" s="77">
        <f t="shared" si="229"/>
        <v>276.79300000000001</v>
      </c>
      <c r="G2448" s="77">
        <f t="shared" si="229"/>
        <v>280.23099999999999</v>
      </c>
      <c r="H2448" s="118" t="s">
        <v>855</v>
      </c>
    </row>
    <row r="2449" spans="1:8" ht="16.5" thickBot="1">
      <c r="A2449" s="75" t="s">
        <v>545</v>
      </c>
      <c r="B2449" s="77">
        <v>6286.2070000000003</v>
      </c>
      <c r="C2449" s="77">
        <v>6725.59</v>
      </c>
      <c r="D2449" s="77">
        <v>6536.66</v>
      </c>
      <c r="E2449" s="77">
        <v>6997.1469999999999</v>
      </c>
      <c r="F2449" s="126">
        <v>6859.79</v>
      </c>
      <c r="G2449" s="126">
        <v>7475.8729999999996</v>
      </c>
      <c r="H2449" s="112" t="s">
        <v>553</v>
      </c>
    </row>
    <row r="2452" spans="1:8" s="82" customFormat="1">
      <c r="A2452" s="122" t="s">
        <v>213</v>
      </c>
      <c r="B2452" s="80"/>
      <c r="C2452" s="80"/>
      <c r="D2452" s="80"/>
      <c r="E2452" s="80"/>
      <c r="F2452" s="80"/>
      <c r="G2452" s="80">
        <v>70712</v>
      </c>
      <c r="H2452" s="88" t="s">
        <v>214</v>
      </c>
    </row>
    <row r="2453" spans="1:8" s="82" customFormat="1">
      <c r="A2453" s="98" t="s">
        <v>709</v>
      </c>
      <c r="B2453" s="80"/>
      <c r="C2453" s="80"/>
      <c r="D2453" s="80"/>
      <c r="E2453" s="80"/>
      <c r="F2453" s="80"/>
      <c r="G2453" s="80"/>
      <c r="H2453" s="92" t="s">
        <v>559</v>
      </c>
    </row>
    <row r="2454" spans="1:8" s="82" customFormat="1" ht="16.5" customHeight="1" thickBot="1">
      <c r="A2454" s="68" t="s">
        <v>43</v>
      </c>
      <c r="B2454" s="80"/>
      <c r="C2454" s="80"/>
      <c r="D2454" s="80"/>
      <c r="E2454" s="83"/>
      <c r="F2454" s="80"/>
      <c r="G2454" s="83" t="s">
        <v>477</v>
      </c>
      <c r="H2454" s="83" t="s">
        <v>476</v>
      </c>
    </row>
    <row r="2455" spans="1:8" s="82" customFormat="1" ht="16.5" thickBot="1">
      <c r="A2455" s="55" t="s">
        <v>7</v>
      </c>
      <c r="B2455" s="238">
        <v>2016</v>
      </c>
      <c r="C2455" s="239"/>
      <c r="D2455" s="238">
        <v>2017</v>
      </c>
      <c r="E2455" s="239"/>
      <c r="F2455" s="238">
        <v>2018</v>
      </c>
      <c r="G2455" s="239"/>
      <c r="H2455" s="56" t="s">
        <v>3</v>
      </c>
    </row>
    <row r="2456" spans="1:8" s="82" customFormat="1">
      <c r="A2456" s="57"/>
      <c r="B2456" s="54" t="s">
        <v>46</v>
      </c>
      <c r="C2456" s="103" t="s">
        <v>47</v>
      </c>
      <c r="D2456" s="103" t="s">
        <v>46</v>
      </c>
      <c r="E2456" s="17" t="s">
        <v>47</v>
      </c>
      <c r="F2456" s="54" t="s">
        <v>46</v>
      </c>
      <c r="G2456" s="100" t="s">
        <v>47</v>
      </c>
      <c r="H2456" s="58"/>
    </row>
    <row r="2457" spans="1:8" s="82" customFormat="1" ht="16.5" thickBot="1">
      <c r="A2457" s="59"/>
      <c r="B2457" s="23" t="s">
        <v>48</v>
      </c>
      <c r="C2457" s="6" t="s">
        <v>49</v>
      </c>
      <c r="D2457" s="107" t="s">
        <v>48</v>
      </c>
      <c r="E2457" s="78" t="s">
        <v>49</v>
      </c>
      <c r="F2457" s="26" t="s">
        <v>48</v>
      </c>
      <c r="G2457" s="26" t="s">
        <v>49</v>
      </c>
      <c r="H2457" s="60"/>
    </row>
    <row r="2458" spans="1:8" s="82" customFormat="1" ht="17.25" thickTop="1" thickBot="1">
      <c r="A2458" s="12" t="s">
        <v>13</v>
      </c>
      <c r="B2458" s="25">
        <v>0.183</v>
      </c>
      <c r="C2458" s="85">
        <v>0.27100000000000002</v>
      </c>
      <c r="D2458" s="21">
        <v>0.185</v>
      </c>
      <c r="E2458" s="84">
        <v>0.30299999999999999</v>
      </c>
      <c r="F2458" s="84">
        <v>0.128</v>
      </c>
      <c r="G2458" s="84">
        <v>0.13300000000000001</v>
      </c>
      <c r="H2458" s="107" t="s">
        <v>819</v>
      </c>
    </row>
    <row r="2459" spans="1:8" s="82" customFormat="1" ht="16.5" thickBot="1">
      <c r="A2459" s="12" t="s">
        <v>14</v>
      </c>
      <c r="B2459" s="84">
        <v>0.67200000000000004</v>
      </c>
      <c r="C2459" s="85">
        <v>1.109</v>
      </c>
      <c r="D2459" s="21">
        <v>0.64200000000000002</v>
      </c>
      <c r="E2459" s="84">
        <v>1.1240000000000001</v>
      </c>
      <c r="F2459" s="84">
        <v>0.67700000000000005</v>
      </c>
      <c r="G2459" s="84">
        <v>1.026</v>
      </c>
      <c r="H2459" s="107" t="s">
        <v>840</v>
      </c>
    </row>
    <row r="2460" spans="1:8" s="82" customFormat="1" ht="16.5" thickBot="1">
      <c r="A2460" s="12" t="s">
        <v>15</v>
      </c>
      <c r="B2460" s="84">
        <v>5.0000000000000001E-3</v>
      </c>
      <c r="C2460" s="85">
        <v>4.5999999999999999E-2</v>
      </c>
      <c r="D2460" s="21">
        <v>1.2090000000000001</v>
      </c>
      <c r="E2460" s="84">
        <v>0.22500000000000001</v>
      </c>
      <c r="F2460" s="84">
        <v>0.09</v>
      </c>
      <c r="G2460" s="84">
        <v>0.28399999999999997</v>
      </c>
      <c r="H2460" s="107" t="s">
        <v>841</v>
      </c>
    </row>
    <row r="2461" spans="1:8" s="82" customFormat="1" ht="16.5" thickBot="1">
      <c r="A2461" s="12" t="s">
        <v>16</v>
      </c>
      <c r="B2461" s="84">
        <v>5.7190000000000003</v>
      </c>
      <c r="C2461" s="85">
        <v>14.105</v>
      </c>
      <c r="D2461" s="21">
        <v>6.0049999999999999</v>
      </c>
      <c r="E2461" s="84">
        <v>14.446</v>
      </c>
      <c r="F2461" s="84">
        <v>4.2960000000000003</v>
      </c>
      <c r="G2461" s="84">
        <v>10.704000000000001</v>
      </c>
      <c r="H2461" s="107" t="s">
        <v>844</v>
      </c>
    </row>
    <row r="2462" spans="1:8" s="82" customFormat="1" ht="16.5" thickBot="1">
      <c r="A2462" s="12" t="s">
        <v>17</v>
      </c>
      <c r="B2462" s="84">
        <v>6.6000000000000003E-2</v>
      </c>
      <c r="C2462" s="85">
        <v>4.2999999999999997E-2</v>
      </c>
      <c r="D2462" s="21">
        <v>2.8000000000000001E-2</v>
      </c>
      <c r="E2462" s="84">
        <v>0.23499999999999999</v>
      </c>
      <c r="F2462" s="84">
        <v>3.6999999999999998E-2</v>
      </c>
      <c r="G2462" s="84">
        <v>1.2E-2</v>
      </c>
      <c r="H2462" s="107" t="s">
        <v>845</v>
      </c>
    </row>
    <row r="2463" spans="1:8" s="82" customFormat="1" ht="16.5" thickBot="1">
      <c r="A2463" s="12" t="s">
        <v>18</v>
      </c>
      <c r="B2463" s="84">
        <v>0</v>
      </c>
      <c r="C2463" s="85">
        <v>7.0000000000000001E-3</v>
      </c>
      <c r="D2463" s="21">
        <v>0</v>
      </c>
      <c r="E2463" s="84">
        <v>0</v>
      </c>
      <c r="F2463" s="84">
        <v>0</v>
      </c>
      <c r="G2463" s="84">
        <v>0</v>
      </c>
      <c r="H2463" s="107" t="s">
        <v>820</v>
      </c>
    </row>
    <row r="2464" spans="1:8" s="82" customFormat="1" ht="16.5" thickBot="1">
      <c r="A2464" s="12" t="s">
        <v>19</v>
      </c>
      <c r="B2464" s="84">
        <v>0</v>
      </c>
      <c r="C2464" s="85">
        <v>0</v>
      </c>
      <c r="D2464" s="21">
        <v>0</v>
      </c>
      <c r="E2464" s="84">
        <v>0</v>
      </c>
      <c r="F2464" s="84">
        <v>0</v>
      </c>
      <c r="G2464" s="84">
        <v>0</v>
      </c>
      <c r="H2464" s="107" t="s">
        <v>20</v>
      </c>
    </row>
    <row r="2465" spans="1:8" s="82" customFormat="1" ht="16.5" thickBot="1">
      <c r="A2465" s="12" t="s">
        <v>21</v>
      </c>
      <c r="B2465" s="84">
        <v>0.36699999999999999</v>
      </c>
      <c r="C2465" s="85">
        <v>0.159</v>
      </c>
      <c r="D2465" s="21">
        <v>1.3179685534591197</v>
      </c>
      <c r="E2465" s="84">
        <v>0.57099999999999995</v>
      </c>
      <c r="F2465" s="84">
        <v>0.71099999999999997</v>
      </c>
      <c r="G2465" s="84">
        <v>0.251</v>
      </c>
      <c r="H2465" s="107" t="s">
        <v>846</v>
      </c>
    </row>
    <row r="2466" spans="1:8" s="82" customFormat="1" ht="16.5" thickBot="1">
      <c r="A2466" s="12" t="s">
        <v>22</v>
      </c>
      <c r="B2466" s="84">
        <v>0</v>
      </c>
      <c r="C2466" s="85">
        <v>0</v>
      </c>
      <c r="D2466" s="21">
        <v>1.274</v>
      </c>
      <c r="E2466" s="84">
        <v>0.25900000000000001</v>
      </c>
      <c r="F2466" s="84">
        <v>1.9370000000000001</v>
      </c>
      <c r="G2466" s="84">
        <v>0.432</v>
      </c>
      <c r="H2466" s="107" t="s">
        <v>847</v>
      </c>
    </row>
    <row r="2467" spans="1:8" s="82" customFormat="1" ht="16.5" thickBot="1">
      <c r="A2467" s="12" t="s">
        <v>23</v>
      </c>
      <c r="B2467" s="84">
        <v>0.11700000000000001</v>
      </c>
      <c r="C2467" s="85">
        <v>0.312</v>
      </c>
      <c r="D2467" s="21">
        <v>0.08</v>
      </c>
      <c r="E2467" s="84">
        <v>0.217</v>
      </c>
      <c r="F2467" s="84">
        <v>6.7000000000000004E-2</v>
      </c>
      <c r="G2467" s="84">
        <v>0.19500000000000001</v>
      </c>
      <c r="H2467" s="107" t="s">
        <v>856</v>
      </c>
    </row>
    <row r="2468" spans="1:8" s="82" customFormat="1" ht="16.5" thickBot="1">
      <c r="A2468" s="12" t="s">
        <v>24</v>
      </c>
      <c r="B2468" s="84">
        <v>6.0000000000000001E-3</v>
      </c>
      <c r="C2468" s="85">
        <v>2E-3</v>
      </c>
      <c r="D2468" s="21">
        <v>5.0000000000000001E-3</v>
      </c>
      <c r="E2468" s="84">
        <v>8.9999999999999993E-3</v>
      </c>
      <c r="F2468" s="84">
        <v>1E-3</v>
      </c>
      <c r="G2468" s="84">
        <v>1E-3</v>
      </c>
      <c r="H2468" s="107" t="s">
        <v>818</v>
      </c>
    </row>
    <row r="2469" spans="1:8" s="82" customFormat="1" ht="16.5" thickBot="1">
      <c r="A2469" s="12" t="s">
        <v>25</v>
      </c>
      <c r="B2469" s="84">
        <v>0</v>
      </c>
      <c r="C2469" s="85">
        <v>0</v>
      </c>
      <c r="D2469" s="21">
        <v>0</v>
      </c>
      <c r="E2469" s="84">
        <v>0</v>
      </c>
      <c r="F2469" s="84">
        <v>0</v>
      </c>
      <c r="G2469" s="84">
        <v>0</v>
      </c>
      <c r="H2469" s="107" t="s">
        <v>26</v>
      </c>
    </row>
    <row r="2470" spans="1:8" s="82" customFormat="1" ht="16.5" thickBot="1">
      <c r="A2470" s="12" t="s">
        <v>27</v>
      </c>
      <c r="B2470" s="21">
        <v>0</v>
      </c>
      <c r="C2470" s="19">
        <v>0</v>
      </c>
      <c r="D2470" s="21">
        <v>5.8000000000000003E-2</v>
      </c>
      <c r="E2470" s="84">
        <v>6.0999999999999999E-2</v>
      </c>
      <c r="F2470" s="84">
        <v>0</v>
      </c>
      <c r="G2470" s="84">
        <v>0</v>
      </c>
      <c r="H2470" s="107" t="s">
        <v>851</v>
      </c>
    </row>
    <row r="2471" spans="1:8" s="82" customFormat="1" ht="16.5" thickBot="1">
      <c r="A2471" s="12" t="s">
        <v>28</v>
      </c>
      <c r="B2471" s="84">
        <v>0.17596267361111112</v>
      </c>
      <c r="C2471" s="85">
        <v>0.503</v>
      </c>
      <c r="D2471" s="21">
        <v>5.0000000000000001E-3</v>
      </c>
      <c r="E2471" s="84">
        <v>5.6000000000000001E-2</v>
      </c>
      <c r="F2471" s="84">
        <f>D2471/E2471*G2471</f>
        <v>2.9821428571428575E-2</v>
      </c>
      <c r="G2471" s="84">
        <v>0.33400000000000002</v>
      </c>
      <c r="H2471" s="107" t="s">
        <v>853</v>
      </c>
    </row>
    <row r="2472" spans="1:8" s="82" customFormat="1" ht="16.5" thickBot="1">
      <c r="A2472" s="12" t="s">
        <v>29</v>
      </c>
      <c r="B2472" s="84">
        <v>0</v>
      </c>
      <c r="C2472" s="85">
        <v>0</v>
      </c>
      <c r="D2472" s="21">
        <v>0</v>
      </c>
      <c r="E2472" s="84">
        <v>0</v>
      </c>
      <c r="F2472" s="84">
        <v>0</v>
      </c>
      <c r="G2472" s="84">
        <v>0</v>
      </c>
      <c r="H2472" s="107" t="s">
        <v>821</v>
      </c>
    </row>
    <row r="2473" spans="1:8" s="82" customFormat="1" ht="16.5" thickBot="1">
      <c r="A2473" s="12" t="s">
        <v>30</v>
      </c>
      <c r="B2473" s="84">
        <v>0.03</v>
      </c>
      <c r="C2473" s="85">
        <v>1.9E-2</v>
      </c>
      <c r="D2473" s="21">
        <v>4.6150000000000002</v>
      </c>
      <c r="E2473" s="84">
        <v>2.169</v>
      </c>
      <c r="F2473" s="84">
        <v>0.74</v>
      </c>
      <c r="G2473" s="84">
        <v>0.219</v>
      </c>
      <c r="H2473" s="107" t="s">
        <v>848</v>
      </c>
    </row>
    <row r="2474" spans="1:8" s="82" customFormat="1" ht="16.5" thickBot="1">
      <c r="A2474" s="12" t="s">
        <v>31</v>
      </c>
      <c r="B2474" s="84">
        <v>0.11</v>
      </c>
      <c r="C2474" s="85">
        <v>0.622</v>
      </c>
      <c r="D2474" s="21">
        <v>0.151</v>
      </c>
      <c r="E2474" s="84">
        <v>0.45</v>
      </c>
      <c r="F2474" s="84">
        <v>7.0999999999999994E-2</v>
      </c>
      <c r="G2474" s="84">
        <v>0.29599999999999999</v>
      </c>
      <c r="H2474" s="107" t="s">
        <v>849</v>
      </c>
    </row>
    <row r="2475" spans="1:8" s="82" customFormat="1" ht="16.5" thickBot="1">
      <c r="A2475" s="12" t="s">
        <v>32</v>
      </c>
      <c r="B2475" s="84">
        <v>0</v>
      </c>
      <c r="C2475" s="85">
        <v>0</v>
      </c>
      <c r="D2475" s="21">
        <v>0</v>
      </c>
      <c r="E2475" s="84">
        <v>0</v>
      </c>
      <c r="F2475" s="84">
        <v>0</v>
      </c>
      <c r="G2475" s="84">
        <v>0</v>
      </c>
      <c r="H2475" s="107" t="s">
        <v>854</v>
      </c>
    </row>
    <row r="2476" spans="1:8" s="82" customFormat="1" ht="16.5" thickBot="1">
      <c r="A2476" s="12" t="s">
        <v>33</v>
      </c>
      <c r="B2476" s="84">
        <v>13.843728232853461</v>
      </c>
      <c r="C2476" s="85">
        <v>42.662999999999997</v>
      </c>
      <c r="D2476" s="21">
        <v>15.439</v>
      </c>
      <c r="E2476" s="84">
        <v>47.926000000000002</v>
      </c>
      <c r="F2476" s="84">
        <v>21.678000000000001</v>
      </c>
      <c r="G2476" s="84">
        <v>44.173000000000002</v>
      </c>
      <c r="H2476" s="107" t="s">
        <v>852</v>
      </c>
    </row>
    <row r="2477" spans="1:8" s="82" customFormat="1" ht="16.5" thickBot="1">
      <c r="A2477" s="12" t="s">
        <v>34</v>
      </c>
      <c r="B2477" s="84">
        <v>0.44800000000000001</v>
      </c>
      <c r="C2477" s="85">
        <v>1.859</v>
      </c>
      <c r="D2477" s="21">
        <v>0.33400000000000002</v>
      </c>
      <c r="E2477" s="84">
        <v>1.5409999999999999</v>
      </c>
      <c r="F2477" s="84">
        <v>0.36199999999999999</v>
      </c>
      <c r="G2477" s="84">
        <v>1.413</v>
      </c>
      <c r="H2477" s="107" t="s">
        <v>850</v>
      </c>
    </row>
    <row r="2478" spans="1:8" s="82" customFormat="1" ht="16.5" thickBot="1">
      <c r="A2478" s="12" t="s">
        <v>35</v>
      </c>
      <c r="B2478" s="90">
        <v>0</v>
      </c>
      <c r="C2478" s="91">
        <v>0</v>
      </c>
      <c r="D2478" s="21">
        <v>0</v>
      </c>
      <c r="E2478" s="84">
        <v>0</v>
      </c>
      <c r="F2478" s="84">
        <v>0</v>
      </c>
      <c r="G2478" s="84">
        <v>0</v>
      </c>
      <c r="H2478" s="107" t="s">
        <v>36</v>
      </c>
    </row>
    <row r="2479" spans="1:8" s="82" customFormat="1" ht="16.5" thickBot="1">
      <c r="A2479" s="12" t="s">
        <v>37</v>
      </c>
      <c r="B2479" s="90">
        <v>0</v>
      </c>
      <c r="C2479" s="91">
        <v>0</v>
      </c>
      <c r="D2479" s="21">
        <v>9.0999999999999998E-2</v>
      </c>
      <c r="E2479" s="84">
        <v>0.01</v>
      </c>
      <c r="F2479" s="84">
        <v>4.7E-2</v>
      </c>
      <c r="G2479" s="84">
        <v>0.01</v>
      </c>
      <c r="H2479" s="106" t="s">
        <v>38</v>
      </c>
    </row>
    <row r="2480" spans="1:8" s="82" customFormat="1" ht="16.5" thickBot="1">
      <c r="A2480" s="75" t="s">
        <v>552</v>
      </c>
      <c r="B2480" s="77">
        <f>SUM(B2458:B2479)</f>
        <v>21.742690906464574</v>
      </c>
      <c r="C2480" s="77">
        <f>SUM(C2458:C2479)</f>
        <v>61.719999999999992</v>
      </c>
      <c r="D2480" s="77">
        <f>SUM(D2458:D2479)</f>
        <v>31.438968553459123</v>
      </c>
      <c r="E2480" s="77">
        <f>SUM(E2458:E2479)</f>
        <v>69.602000000000004</v>
      </c>
      <c r="F2480" s="77">
        <f t="shared" ref="F2480:G2480" si="230">SUM(F2458:F2479)</f>
        <v>30.87182142857143</v>
      </c>
      <c r="G2480" s="77">
        <f t="shared" si="230"/>
        <v>59.482999999999997</v>
      </c>
      <c r="H2480" s="105" t="s">
        <v>855</v>
      </c>
    </row>
    <row r="2481" spans="1:8" s="82" customFormat="1" ht="16.5" thickBot="1">
      <c r="A2481" s="75" t="s">
        <v>545</v>
      </c>
      <c r="B2481" s="77">
        <v>966.77599999999995</v>
      </c>
      <c r="C2481" s="77">
        <v>4826.4470000000001</v>
      </c>
      <c r="D2481" s="77">
        <v>1551.6980000000001</v>
      </c>
      <c r="E2481" s="77">
        <v>5774.6970000000001</v>
      </c>
      <c r="F2481" s="162">
        <v>1116.492</v>
      </c>
      <c r="G2481" s="162">
        <v>5894.0510000000004</v>
      </c>
      <c r="H2481" s="112" t="s">
        <v>553</v>
      </c>
    </row>
    <row r="2483" spans="1:8">
      <c r="E2483" s="33">
        <v>1000</v>
      </c>
    </row>
    <row r="2487" spans="1:8">
      <c r="A2487" s="119" t="s">
        <v>216</v>
      </c>
      <c r="H2487" s="120" t="s">
        <v>217</v>
      </c>
    </row>
    <row r="2488" spans="1:8">
      <c r="A2488" s="97" t="s">
        <v>710</v>
      </c>
      <c r="H2488" s="102" t="s">
        <v>242</v>
      </c>
    </row>
    <row r="2489" spans="1:8" ht="16.5" customHeight="1" thickBot="1">
      <c r="A2489" s="72" t="s">
        <v>43</v>
      </c>
      <c r="E2489" s="38"/>
      <c r="G2489" s="38" t="s">
        <v>477</v>
      </c>
      <c r="H2489" s="38" t="s">
        <v>476</v>
      </c>
    </row>
    <row r="2490" spans="1:8" ht="16.5" thickBot="1">
      <c r="A2490" s="55" t="s">
        <v>7</v>
      </c>
      <c r="B2490" s="238">
        <v>2016</v>
      </c>
      <c r="C2490" s="239"/>
      <c r="D2490" s="238">
        <v>2017</v>
      </c>
      <c r="E2490" s="239"/>
      <c r="F2490" s="240">
        <v>2018</v>
      </c>
      <c r="G2490" s="241"/>
      <c r="H2490" s="176" t="s">
        <v>3</v>
      </c>
    </row>
    <row r="2491" spans="1:8">
      <c r="A2491" s="57"/>
      <c r="B2491" s="54" t="s">
        <v>46</v>
      </c>
      <c r="C2491" s="103" t="s">
        <v>47</v>
      </c>
      <c r="D2491" s="103" t="s">
        <v>46</v>
      </c>
      <c r="E2491" s="22" t="s">
        <v>47</v>
      </c>
      <c r="F2491" s="177" t="s">
        <v>46</v>
      </c>
      <c r="G2491" s="178" t="s">
        <v>47</v>
      </c>
      <c r="H2491" s="179"/>
    </row>
    <row r="2492" spans="1:8" ht="16.5" thickBot="1">
      <c r="A2492" s="59"/>
      <c r="B2492" s="11" t="s">
        <v>48</v>
      </c>
      <c r="C2492" s="106" t="s">
        <v>49</v>
      </c>
      <c r="D2492" s="106" t="s">
        <v>48</v>
      </c>
      <c r="E2492" s="108" t="s">
        <v>49</v>
      </c>
      <c r="F2492" s="164" t="s">
        <v>48</v>
      </c>
      <c r="G2492" s="164" t="s">
        <v>49</v>
      </c>
      <c r="H2492" s="182"/>
    </row>
    <row r="2493" spans="1:8" ht="17.25" thickTop="1" thickBot="1">
      <c r="A2493" s="12" t="s">
        <v>13</v>
      </c>
      <c r="B2493" s="30">
        <f t="shared" ref="B2493:F2514" si="231">B2524+B2619+B2654+B2686+B2719+B2750+B2781+B2815+B2846+B2877+B2909+B2941+B2972+B3006+B3040+B3073+B3106+B3138+B3172+B3205+B3236+B3267+B3298+B3329+B3363</f>
        <v>93.345285999999987</v>
      </c>
      <c r="C2493" s="30">
        <f t="shared" si="231"/>
        <v>144.159400648</v>
      </c>
      <c r="D2493" s="30">
        <f t="shared" si="231"/>
        <v>84.054699999999997</v>
      </c>
      <c r="E2493" s="31">
        <f t="shared" si="231"/>
        <v>127.2719</v>
      </c>
      <c r="F2493" s="223">
        <f t="shared" si="231"/>
        <v>75.047000000000025</v>
      </c>
      <c r="G2493" s="223">
        <f>G2524+G2619+G2654+G2686+G2719+G2750+G2781+G2815+G2846+G2877+G2909+G2941+G2972+G3006+G3040+G3073+G3106+G3138+G3172+G3205+G3236+G3267+G3298+G3329+G3363</f>
        <v>108.467</v>
      </c>
      <c r="H2493" s="183" t="s">
        <v>819</v>
      </c>
    </row>
    <row r="2494" spans="1:8" ht="16.5" thickBot="1">
      <c r="A2494" s="12" t="s">
        <v>14</v>
      </c>
      <c r="B2494" s="24">
        <f t="shared" si="231"/>
        <v>500.61099999999988</v>
      </c>
      <c r="C2494" s="24">
        <f t="shared" si="231"/>
        <v>437.23799999999994</v>
      </c>
      <c r="D2494" s="24">
        <f t="shared" si="231"/>
        <v>427.2419999999999</v>
      </c>
      <c r="E2494" s="26">
        <f t="shared" si="231"/>
        <v>478.03099999999989</v>
      </c>
      <c r="F2494" s="223">
        <f>F2525+F2620+F2655+F2687+F2720+F2751+F2782+F2816+F2847+F2878+F2910+F2942+F2973+F3007+F3041+F3074+F3107+F3139+F3173+F3206+F3237+F3268+F3299+F3330+F3364-F2620</f>
        <v>630.88499999999999</v>
      </c>
      <c r="G2494" s="223">
        <f>G2525+G2620+G2655+G2687+G2720+G2751+G2782+G2816+G2847+G2878+G2910+G2942+G2973+G3007+G3041+G3074+G3107+G3139+G3173+G3206+G3237+G3268+G3299+G3330+G3364-G2620</f>
        <v>860.678</v>
      </c>
      <c r="H2494" s="183" t="s">
        <v>840</v>
      </c>
    </row>
    <row r="2495" spans="1:8" ht="16.5" thickBot="1">
      <c r="A2495" s="12" t="s">
        <v>15</v>
      </c>
      <c r="B2495" s="24">
        <f t="shared" si="231"/>
        <v>7.5820000000000016</v>
      </c>
      <c r="C2495" s="24">
        <f t="shared" si="231"/>
        <v>4.4759999999999991</v>
      </c>
      <c r="D2495" s="24">
        <f t="shared" si="231"/>
        <v>17.719000000000001</v>
      </c>
      <c r="E2495" s="26">
        <f t="shared" si="231"/>
        <v>4.3759999999999994</v>
      </c>
      <c r="F2495" s="223">
        <f t="shared" ref="F2495:G2495" si="232">F2526+F2621+F2656+F2688+F2721+F2752+F2783+F2817+F2848+F2879+F2911+F2943+F2974+F3008+F3042+F3075+F3108+F3140+F3174+F3207+F3238+F3269+F3300+F3331+F3365</f>
        <v>6.9889999999999999</v>
      </c>
      <c r="G2495" s="223">
        <f t="shared" si="232"/>
        <v>8.7999999999999989</v>
      </c>
      <c r="H2495" s="183" t="s">
        <v>841</v>
      </c>
    </row>
    <row r="2496" spans="1:8" ht="16.5" thickBot="1">
      <c r="A2496" s="12" t="s">
        <v>16</v>
      </c>
      <c r="B2496" s="24">
        <f t="shared" si="231"/>
        <v>182.20306799999997</v>
      </c>
      <c r="C2496" s="24">
        <f t="shared" si="231"/>
        <v>273.38288988000011</v>
      </c>
      <c r="D2496" s="24">
        <f t="shared" si="231"/>
        <v>162.10599999999999</v>
      </c>
      <c r="E2496" s="26">
        <f t="shared" si="231"/>
        <v>271.56399999999996</v>
      </c>
      <c r="F2496" s="223">
        <f>F2527+F2622+F2657+F2689+F2722+F2753+F2784+F2818+F2849+F2880+F2912+F2944+F2975+F3009+F3043+F3076+F3109+F3141+F3175+F3208+F3239+F3270+F3301+F3332+F3366</f>
        <v>180.31899999999993</v>
      </c>
      <c r="G2496" s="223">
        <f t="shared" ref="G2496" si="233">G2527+G2622+G2657+G2689+G2722+G2753+G2784+G2818+G2849+G2880+G2912+G2944+G2975+G3009+G3043+G3076+G3109+G3141+G3175+G3208+G3239+G3270+G3301+G3332+G3366</f>
        <v>327.15900000000005</v>
      </c>
      <c r="H2496" s="183" t="s">
        <v>844</v>
      </c>
    </row>
    <row r="2497" spans="1:8" ht="16.5" thickBot="1">
      <c r="A2497" s="12" t="s">
        <v>17</v>
      </c>
      <c r="B2497" s="24">
        <f t="shared" si="231"/>
        <v>30.993382000000004</v>
      </c>
      <c r="C2497" s="24">
        <f t="shared" si="231"/>
        <v>37.572320625320003</v>
      </c>
      <c r="D2497" s="24">
        <f t="shared" si="231"/>
        <v>46.964584999999985</v>
      </c>
      <c r="E2497" s="26">
        <f t="shared" si="231"/>
        <v>52.455226710430018</v>
      </c>
      <c r="F2497" s="223">
        <f t="shared" ref="F2497:G2497" si="234">F2528+F2623+F2658+F2690+F2723+F2754+F2785+F2819+F2850+F2881+F2913+F2945+F2976+F3010+F3044+F3077+F3110+F3142+F3176+F3209+F3240+F3271+F3302+F3333+F3367</f>
        <v>92.204999999999984</v>
      </c>
      <c r="G2497" s="223">
        <f t="shared" si="234"/>
        <v>111.19100000000002</v>
      </c>
      <c r="H2497" s="183" t="s">
        <v>845</v>
      </c>
    </row>
    <row r="2498" spans="1:8" ht="16.5" thickBot="1">
      <c r="A2498" s="12" t="s">
        <v>18</v>
      </c>
      <c r="B2498" s="24">
        <f t="shared" si="231"/>
        <v>0.77600000000000002</v>
      </c>
      <c r="C2498" s="24">
        <f t="shared" si="231"/>
        <v>0.90500000000000003</v>
      </c>
      <c r="D2498" s="24">
        <f t="shared" si="231"/>
        <v>0</v>
      </c>
      <c r="E2498" s="26">
        <f t="shared" si="231"/>
        <v>1E-3</v>
      </c>
      <c r="F2498" s="223">
        <f t="shared" ref="F2498:G2498" si="235">F2529+F2624+F2659+F2691+F2724+F2755+F2786+F2820+F2851+F2882+F2914+F2946+F2977+F3011+F3045+F3078+F3111+F3143+F3177+F3210+F3241+F3272+F3303+F3334+F3368</f>
        <v>0</v>
      </c>
      <c r="G2498" s="223">
        <f t="shared" si="235"/>
        <v>9.9999999999999995E-7</v>
      </c>
      <c r="H2498" s="183" t="s">
        <v>820</v>
      </c>
    </row>
    <row r="2499" spans="1:8" ht="16.5" thickBot="1">
      <c r="A2499" s="12" t="s">
        <v>19</v>
      </c>
      <c r="B2499" s="24">
        <f t="shared" si="231"/>
        <v>0</v>
      </c>
      <c r="C2499" s="24">
        <f t="shared" si="231"/>
        <v>0</v>
      </c>
      <c r="D2499" s="24">
        <f t="shared" si="231"/>
        <v>6.8359999999999994</v>
      </c>
      <c r="E2499" s="26">
        <f t="shared" si="231"/>
        <v>4.1159999999999997</v>
      </c>
      <c r="F2499" s="223">
        <f t="shared" ref="F2499:G2499" si="236">F2530+F2625+F2660+F2692+F2725+F2756+F2787+F2821+F2852+F2883+F2915+F2947+F2978+F3012+F3046+F3079+F3112+F3144+F3178+F3211+F3242+F3273+F3304+F3335+F3369</f>
        <v>0.08</v>
      </c>
      <c r="G2499" s="223">
        <f t="shared" si="236"/>
        <v>3.2000000000000001E-2</v>
      </c>
      <c r="H2499" s="183" t="s">
        <v>20</v>
      </c>
    </row>
    <row r="2500" spans="1:8" ht="16.5" thickBot="1">
      <c r="A2500" s="12" t="s">
        <v>21</v>
      </c>
      <c r="B2500" s="24">
        <f t="shared" si="231"/>
        <v>273.72700000000003</v>
      </c>
      <c r="C2500" s="24">
        <f t="shared" si="231"/>
        <v>219.643</v>
      </c>
      <c r="D2500" s="24">
        <f t="shared" si="231"/>
        <v>301.46800000000002</v>
      </c>
      <c r="E2500" s="26">
        <f t="shared" si="231"/>
        <v>276.82699999999994</v>
      </c>
      <c r="F2500" s="223">
        <f t="shared" ref="F2500:G2500" si="237">F2531+F2626+F2661+F2693+F2726+F2757+F2788+F2822+F2853+F2884+F2916+F2948+F2979+F3013+F3047+F3080+F3113+F3145+F3179+F3212+F3243+F3274+F3305+F3336+F3370</f>
        <v>273.99700000000001</v>
      </c>
      <c r="G2500" s="223">
        <f t="shared" si="237"/>
        <v>272.00200000000001</v>
      </c>
      <c r="H2500" s="183" t="s">
        <v>846</v>
      </c>
    </row>
    <row r="2501" spans="1:8" ht="16.5" thickBot="1">
      <c r="A2501" s="12" t="s">
        <v>22</v>
      </c>
      <c r="B2501" s="24">
        <f t="shared" si="231"/>
        <v>33.533014000000009</v>
      </c>
      <c r="C2501" s="24">
        <f t="shared" si="231"/>
        <v>31.159275352000005</v>
      </c>
      <c r="D2501" s="24">
        <f t="shared" si="231"/>
        <v>24.663999999999998</v>
      </c>
      <c r="E2501" s="26">
        <f t="shared" si="231"/>
        <v>7.8659999999999997</v>
      </c>
      <c r="F2501" s="223">
        <f>F2532+F2627+F2662+F2694+F2727+F2758+F2789+F2823+F2854+F2885+F2917+F2949+F2980+F3014+F3048+F3081+F3114+F3146+F3180+F3213+F3244+F3275+F3306+F3337+F3371</f>
        <v>3.6740707070707073</v>
      </c>
      <c r="G2501" s="223">
        <f t="shared" ref="G2501" si="238">G2532+G2627+G2662+G2694+G2727+G2758+G2789+G2823+G2854+G2885+G2917+G2949+G2980+G3014+G3048+G3081+G3114+G3146+G3180+G3213+G3244+G3275+G3306+G3337+G3371</f>
        <v>4.2350000000000003</v>
      </c>
      <c r="H2501" s="183" t="s">
        <v>847</v>
      </c>
    </row>
    <row r="2502" spans="1:8" ht="16.5" thickBot="1">
      <c r="A2502" s="12" t="s">
        <v>23</v>
      </c>
      <c r="B2502" s="24">
        <f t="shared" si="231"/>
        <v>113.86400000000002</v>
      </c>
      <c r="C2502" s="24">
        <f t="shared" si="231"/>
        <v>101.15300000000001</v>
      </c>
      <c r="D2502" s="24">
        <f t="shared" si="231"/>
        <v>102.29399999999998</v>
      </c>
      <c r="E2502" s="26">
        <f t="shared" si="231"/>
        <v>91.132000000000005</v>
      </c>
      <c r="F2502" s="223">
        <f t="shared" ref="F2502:G2502" si="239">F2533+F2628+F2663+F2695+F2728+F2759+F2790+F2824+F2855+F2886+F2918+F2950+F2981+F3015+F3049+F3082+F3115+F3147+F3181+F3214+F3245+F3276+F3307+F3338+F3372</f>
        <v>133.89499999999998</v>
      </c>
      <c r="G2502" s="223">
        <f t="shared" si="239"/>
        <v>76.894000000000005</v>
      </c>
      <c r="H2502" s="183" t="s">
        <v>856</v>
      </c>
    </row>
    <row r="2503" spans="1:8" ht="16.5" thickBot="1">
      <c r="A2503" s="12" t="s">
        <v>24</v>
      </c>
      <c r="B2503" s="24">
        <f t="shared" si="231"/>
        <v>30.707000000000001</v>
      </c>
      <c r="C2503" s="24">
        <f t="shared" si="231"/>
        <v>22.818000000000001</v>
      </c>
      <c r="D2503" s="24">
        <f t="shared" si="231"/>
        <v>39.943999999999996</v>
      </c>
      <c r="E2503" s="26">
        <f t="shared" si="231"/>
        <v>36.018999999999991</v>
      </c>
      <c r="F2503" s="223">
        <f t="shared" ref="F2503:G2503" si="240">F2534+F2629+F2664+F2696+F2729+F2760+F2791+F2825+F2856+F2887+F2919+F2951+F2982+F3016+F3050+F3083+F3116+F3148+F3182+F3215+F3246+F3277+F3308+F3339+F3373</f>
        <v>13.093</v>
      </c>
      <c r="G2503" s="223">
        <f t="shared" si="240"/>
        <v>16.183999999999997</v>
      </c>
      <c r="H2503" s="183" t="s">
        <v>818</v>
      </c>
    </row>
    <row r="2504" spans="1:8" ht="16.5" thickBot="1">
      <c r="A2504" s="12" t="s">
        <v>25</v>
      </c>
      <c r="B2504" s="24">
        <f t="shared" si="231"/>
        <v>321.75700000000001</v>
      </c>
      <c r="C2504" s="24">
        <f t="shared" si="231"/>
        <v>116.66499999999999</v>
      </c>
      <c r="D2504" s="24">
        <f t="shared" si="231"/>
        <v>253.48600000000002</v>
      </c>
      <c r="E2504" s="26">
        <f t="shared" si="231"/>
        <v>146.73100000000005</v>
      </c>
      <c r="F2504" s="223">
        <f t="shared" ref="F2504:G2504" si="241">F2535+F2630+F2665+F2697+F2730+F2761+F2792+F2826+F2857+F2888+F2920+F2952+F2983+F3017+F3051+F3084+F3117+F3149+F3183+F3216+F3247+F3278+F3309+F3340+F3374</f>
        <v>265.49899999999997</v>
      </c>
      <c r="G2504" s="223">
        <f t="shared" si="241"/>
        <v>107.60599999999999</v>
      </c>
      <c r="H2504" s="183" t="s">
        <v>26</v>
      </c>
    </row>
    <row r="2505" spans="1:8" ht="16.5" thickBot="1">
      <c r="A2505" s="12" t="s">
        <v>27</v>
      </c>
      <c r="B2505" s="24">
        <f t="shared" si="231"/>
        <v>24.891709000000009</v>
      </c>
      <c r="C2505" s="24">
        <f t="shared" si="231"/>
        <v>20.864506800000004</v>
      </c>
      <c r="D2505" s="24">
        <f t="shared" si="231"/>
        <v>25.424957000000006</v>
      </c>
      <c r="E2505" s="26">
        <f t="shared" si="231"/>
        <v>28.923090800000004</v>
      </c>
      <c r="F2505" s="223">
        <v>33.976779999999998</v>
      </c>
      <c r="G2505" s="223">
        <v>45.798714285714283</v>
      </c>
      <c r="H2505" s="183" t="s">
        <v>851</v>
      </c>
    </row>
    <row r="2506" spans="1:8" ht="16.5" thickBot="1">
      <c r="A2506" s="12" t="s">
        <v>28</v>
      </c>
      <c r="B2506" s="24">
        <f t="shared" si="231"/>
        <v>13.253626720901126</v>
      </c>
      <c r="C2506" s="24">
        <f t="shared" si="231"/>
        <v>22.546000000000003</v>
      </c>
      <c r="D2506" s="24">
        <f t="shared" si="231"/>
        <v>8.4699999999999971</v>
      </c>
      <c r="E2506" s="26">
        <f t="shared" si="231"/>
        <v>24.201999999999998</v>
      </c>
      <c r="F2506" s="223">
        <f t="shared" ref="F2506:G2506" si="242">F2537+F2632+F2667+F2699+F2732+F2763+F2794+F2828+F2859+F2890+F2922+F2954+F2985+F3019+F3053+F3086+F3119+F3151+F3185+F3218+F3249+F3280+F3311+F3342+F3376</f>
        <v>9.4644532792355687</v>
      </c>
      <c r="G2506" s="223">
        <f t="shared" si="242"/>
        <v>32.955000000000005</v>
      </c>
      <c r="H2506" s="183" t="s">
        <v>853</v>
      </c>
    </row>
    <row r="2507" spans="1:8" ht="16.5" thickBot="1">
      <c r="A2507" s="12" t="s">
        <v>29</v>
      </c>
      <c r="B2507" s="24">
        <f t="shared" si="231"/>
        <v>0.53500000000000003</v>
      </c>
      <c r="C2507" s="24">
        <f t="shared" si="231"/>
        <v>0.35099999999999998</v>
      </c>
      <c r="D2507" s="24">
        <f t="shared" si="231"/>
        <v>0.53500000000000003</v>
      </c>
      <c r="E2507" s="26">
        <f t="shared" si="231"/>
        <v>0.35099999999999998</v>
      </c>
      <c r="F2507" s="223">
        <f t="shared" ref="F2507:G2507" si="243">F2538+F2633+F2668+F2700+F2733+F2764+F2795+F2829+F2860+F2891+F2923+F2955+F2986+F3020+F3054+F3087+F3120+F3152+F3186+F3219+F3250+F3281+F3312+F3343+F3377</f>
        <v>0</v>
      </c>
      <c r="G2507" s="223">
        <f t="shared" si="243"/>
        <v>0.36599999999999999</v>
      </c>
      <c r="H2507" s="183" t="s">
        <v>821</v>
      </c>
    </row>
    <row r="2508" spans="1:8" ht="16.5" thickBot="1">
      <c r="A2508" s="12" t="s">
        <v>30</v>
      </c>
      <c r="B2508" s="24">
        <f t="shared" si="231"/>
        <v>136.45799999999997</v>
      </c>
      <c r="C2508" s="24">
        <f t="shared" si="231"/>
        <v>33.106999999999999</v>
      </c>
      <c r="D2508" s="24">
        <f t="shared" si="231"/>
        <v>299.5</v>
      </c>
      <c r="E2508" s="26">
        <f t="shared" si="231"/>
        <v>101.63299999999998</v>
      </c>
      <c r="F2508" s="223">
        <f t="shared" ref="F2508:G2508" si="244">F2539+F2634+F2669+F2701+F2734+F2765+F2796+F2830+F2861+F2892+F2924+F2956+F2987+F3021+F3055+F3088+F3121+F3153+F3187+F3220+F3251+F3282+F3313+F3344+F3378</f>
        <v>302.072</v>
      </c>
      <c r="G2508" s="223">
        <f t="shared" si="244"/>
        <v>105.30800000000002</v>
      </c>
      <c r="H2508" s="183" t="s">
        <v>848</v>
      </c>
    </row>
    <row r="2509" spans="1:8" ht="16.5" thickBot="1">
      <c r="A2509" s="12" t="s">
        <v>31</v>
      </c>
      <c r="B2509" s="24">
        <f t="shared" si="231"/>
        <v>252.78099999999998</v>
      </c>
      <c r="C2509" s="24">
        <f t="shared" si="231"/>
        <v>83.337700000000027</v>
      </c>
      <c r="D2509" s="24">
        <f t="shared" si="231"/>
        <v>257.5</v>
      </c>
      <c r="E2509" s="26">
        <f t="shared" si="231"/>
        <v>85.228999999999985</v>
      </c>
      <c r="F2509" s="223">
        <f t="shared" ref="F2509:G2509" si="245">F2540+F2635+F2670+F2702+F2735+F2766+F2797+F2831+F2862+F2893+F2925+F2957+F2988+F3022+F3056+F3089+F3122+F3154+F3188+F3221+F3252+F3283+F3314+F3345+F3379</f>
        <v>217.64500000000001</v>
      </c>
      <c r="G2509" s="223">
        <f t="shared" si="245"/>
        <v>82.317000000000021</v>
      </c>
      <c r="H2509" s="183" t="s">
        <v>849</v>
      </c>
    </row>
    <row r="2510" spans="1:8" ht="16.5" thickBot="1">
      <c r="A2510" s="12" t="s">
        <v>32</v>
      </c>
      <c r="B2510" s="24">
        <f t="shared" si="231"/>
        <v>0.30099999999999999</v>
      </c>
      <c r="C2510" s="24">
        <f t="shared" si="231"/>
        <v>0.53300000000000003</v>
      </c>
      <c r="D2510" s="24">
        <f t="shared" si="231"/>
        <v>1.1289999999999996</v>
      </c>
      <c r="E2510" s="26">
        <f t="shared" si="231"/>
        <v>1.6089999999999995</v>
      </c>
      <c r="F2510" s="223">
        <f t="shared" ref="F2510:G2510" si="246">F2541+F2636+F2671+F2703+F2736+F2767+F2798+F2832+F2863+F2894+F2926+F2958+F2989+F3023+F3057+F3090+F3123+F3155+F3189+F3222+F3253+F3284+F3315+F3346+F3380</f>
        <v>3.4580000000000002</v>
      </c>
      <c r="G2510" s="223">
        <f t="shared" si="246"/>
        <v>5.7859999999999996</v>
      </c>
      <c r="H2510" s="183" t="s">
        <v>854</v>
      </c>
    </row>
    <row r="2511" spans="1:8" ht="16.5" thickBot="1">
      <c r="A2511" s="12" t="s">
        <v>33</v>
      </c>
      <c r="B2511" s="24">
        <f t="shared" si="231"/>
        <v>2145.8067368421043</v>
      </c>
      <c r="C2511" s="24">
        <f t="shared" si="231"/>
        <v>1787.8028699146157</v>
      </c>
      <c r="D2511" s="24">
        <f t="shared" si="231"/>
        <v>1943.2651830077523</v>
      </c>
      <c r="E2511" s="26">
        <f t="shared" si="231"/>
        <v>1913.3031016448756</v>
      </c>
      <c r="F2511" s="223">
        <v>2115.9989999999998</v>
      </c>
      <c r="G2511" s="223">
        <f>G2542+G2637+G2672+G2704+G2737+G2768+G2799+G2833+G2864+G2895+G2927+G2959+G2990+G3024+G3058+G3091+G3124+G3156+G3190+G3223+G3254+G3285+G3316+G3347+G3381</f>
        <v>2331.9369999999985</v>
      </c>
      <c r="H2511" s="183" t="s">
        <v>852</v>
      </c>
    </row>
    <row r="2512" spans="1:8" ht="16.5" thickBot="1">
      <c r="A2512" s="12" t="s">
        <v>34</v>
      </c>
      <c r="B2512" s="24">
        <f t="shared" si="231"/>
        <v>1348.9470000000001</v>
      </c>
      <c r="C2512" s="24">
        <f t="shared" si="231"/>
        <v>1027.7289999999996</v>
      </c>
      <c r="D2512" s="24">
        <f t="shared" si="231"/>
        <v>1518.8990000000001</v>
      </c>
      <c r="E2512" s="26">
        <f t="shared" si="231"/>
        <v>1166.5999999999999</v>
      </c>
      <c r="F2512" s="223">
        <f t="shared" ref="F2512:G2512" si="247">F2543+F2638+F2673+F2705+F2738+F2769+F2800+F2834+F2865+F2896+F2928+F2960+F2991+F3025+F3059+F3092+F3125+F3157+F3191+F3224+F3255+F3286+F3317+F3348+F3382</f>
        <v>853.15599999999972</v>
      </c>
      <c r="G2512" s="223">
        <f t="shared" si="247"/>
        <v>1013.2029999999999</v>
      </c>
      <c r="H2512" s="183" t="s">
        <v>850</v>
      </c>
    </row>
    <row r="2513" spans="1:8" ht="16.5" thickBot="1">
      <c r="A2513" s="12" t="s">
        <v>35</v>
      </c>
      <c r="B2513" s="24">
        <f t="shared" si="231"/>
        <v>0</v>
      </c>
      <c r="C2513" s="24">
        <f t="shared" si="231"/>
        <v>0</v>
      </c>
      <c r="D2513" s="24">
        <f t="shared" si="231"/>
        <v>0</v>
      </c>
      <c r="E2513" s="26">
        <f t="shared" si="231"/>
        <v>0</v>
      </c>
      <c r="F2513" s="223">
        <f>F2544+F2639+F2674+F2706+F2739+F2770+F2801+F2835+F2866+F2897+F2929+F2961+F2992+F3026+F3060+F3093+F3126+F3158+F3192+F3225+F3256+F3287+F3318+F3349+F3383</f>
        <v>0</v>
      </c>
      <c r="G2513" s="223">
        <f t="shared" ref="G2513" si="248">G2544+G2639+G2674+G2706+G2739+G2770+G2801+G2835+G2866+G2897+G2929+G2961+G2992+G3026+G3060+G3093+G3126+G3158+G3192+G3225+G3256+G3287+G3318+G3349+G3383</f>
        <v>0</v>
      </c>
      <c r="H2513" s="183" t="s">
        <v>36</v>
      </c>
    </row>
    <row r="2514" spans="1:8" ht="16.5" thickBot="1">
      <c r="A2514" s="54" t="s">
        <v>37</v>
      </c>
      <c r="B2514" s="24">
        <f t="shared" si="231"/>
        <v>30.387999999999998</v>
      </c>
      <c r="C2514" s="24">
        <f t="shared" si="231"/>
        <v>21.331000000000003</v>
      </c>
      <c r="D2514" s="24">
        <f t="shared" si="231"/>
        <v>160.74900000000002</v>
      </c>
      <c r="E2514" s="26">
        <f t="shared" si="231"/>
        <v>113.36200000000001</v>
      </c>
      <c r="F2514" s="223">
        <f t="shared" ref="F2514:G2514" si="249">F2545+F2640+F2675+F2707+F2740+F2771+F2802+F2836+F2867+F2898+F2930+F2962+F2993+F3027+F3061+F3094+F3127+F3159+F3193+F3226+F3257+F3288+F3319+F3350+F3384</f>
        <v>95.812999999999988</v>
      </c>
      <c r="G2514" s="223">
        <f t="shared" si="249"/>
        <v>67.885999999999996</v>
      </c>
      <c r="H2514" s="185" t="s">
        <v>38</v>
      </c>
    </row>
    <row r="2515" spans="1:8" ht="16.5" thickBot="1">
      <c r="A2515" s="75" t="s">
        <v>552</v>
      </c>
      <c r="B2515" s="77">
        <f t="shared" ref="B2515" si="250">SUM(B2493:B2514)</f>
        <v>5542.4608225630054</v>
      </c>
      <c r="C2515" s="77">
        <f t="shared" ref="C2515" si="251">SUM(C2493:C2514)</f>
        <v>4386.7739632199355</v>
      </c>
      <c r="D2515" s="77">
        <f t="shared" ref="D2515" si="252">SUM(D2493:D2514)</f>
        <v>5682.2504250077527</v>
      </c>
      <c r="E2515" s="79">
        <f t="shared" ref="E2515:G2515" si="253">SUM(E2493:E2514)</f>
        <v>4931.6023191553058</v>
      </c>
      <c r="F2515" s="224">
        <f t="shared" si="253"/>
        <v>5307.2673039863066</v>
      </c>
      <c r="G2515" s="224">
        <f t="shared" si="253"/>
        <v>5578.8047152857125</v>
      </c>
      <c r="H2515" s="225" t="s">
        <v>855</v>
      </c>
    </row>
    <row r="2516" spans="1:8" ht="16.5" thickBot="1">
      <c r="A2516" s="75" t="s">
        <v>545</v>
      </c>
      <c r="B2516" s="77">
        <f t="shared" ref="B2516:G2516" si="254">B2547+B2642+B2677+B2709+B2742+B2773+B2804+B2838+B2869+B2900+B2932+B2964+B2995+B3029+B3063+B3096+B3129+B3161+B3195+B3228+B3259+B3290+B3321+B3352+B3386</f>
        <v>97951.133999999962</v>
      </c>
      <c r="C2516" s="77">
        <f t="shared" si="254"/>
        <v>102050.572</v>
      </c>
      <c r="D2516" s="77">
        <f t="shared" si="254"/>
        <v>102825.91314765433</v>
      </c>
      <c r="E2516" s="79">
        <f t="shared" si="254"/>
        <v>110980.17600000001</v>
      </c>
      <c r="F2516" s="226">
        <f t="shared" si="254"/>
        <v>102978.42478413145</v>
      </c>
      <c r="G2516" s="226">
        <f t="shared" si="254"/>
        <v>112190.382</v>
      </c>
      <c r="H2516" s="227" t="s">
        <v>553</v>
      </c>
    </row>
    <row r="2518" spans="1:8">
      <c r="A2518" s="119" t="s">
        <v>568</v>
      </c>
      <c r="H2518" s="120" t="s">
        <v>569</v>
      </c>
    </row>
    <row r="2519" spans="1:8">
      <c r="A2519" s="97" t="s">
        <v>711</v>
      </c>
      <c r="G2519" s="4">
        <v>80410</v>
      </c>
      <c r="H2519" s="102" t="s">
        <v>245</v>
      </c>
    </row>
    <row r="2520" spans="1:8" ht="16.5" customHeight="1" thickBot="1">
      <c r="A2520" s="68" t="s">
        <v>43</v>
      </c>
      <c r="E2520" s="38"/>
      <c r="G2520" s="38" t="s">
        <v>477</v>
      </c>
      <c r="H2520" s="38" t="s">
        <v>476</v>
      </c>
    </row>
    <row r="2521" spans="1:8" ht="16.5" thickBot="1">
      <c r="A2521" s="55" t="s">
        <v>7</v>
      </c>
      <c r="B2521" s="238">
        <v>2016</v>
      </c>
      <c r="C2521" s="239"/>
      <c r="D2521" s="238">
        <v>2017</v>
      </c>
      <c r="E2521" s="239"/>
      <c r="F2521" s="238">
        <v>2018</v>
      </c>
      <c r="G2521" s="239"/>
      <c r="H2521" s="56" t="s">
        <v>3</v>
      </c>
    </row>
    <row r="2522" spans="1:8">
      <c r="A2522" s="57"/>
      <c r="B2522" s="54" t="s">
        <v>46</v>
      </c>
      <c r="C2522" s="103" t="s">
        <v>47</v>
      </c>
      <c r="D2522" s="103" t="s">
        <v>46</v>
      </c>
      <c r="E2522" s="22" t="s">
        <v>47</v>
      </c>
      <c r="F2522" s="103" t="s">
        <v>46</v>
      </c>
      <c r="G2522" s="22" t="s">
        <v>47</v>
      </c>
      <c r="H2522" s="58"/>
    </row>
    <row r="2523" spans="1:8" ht="16.5" thickBot="1">
      <c r="A2523" s="59"/>
      <c r="B2523" s="23" t="s">
        <v>48</v>
      </c>
      <c r="C2523" s="6" t="s">
        <v>49</v>
      </c>
      <c r="D2523" s="107" t="s">
        <v>48</v>
      </c>
      <c r="E2523" s="2" t="s">
        <v>49</v>
      </c>
      <c r="F2523" s="107" t="s">
        <v>48</v>
      </c>
      <c r="G2523" s="2" t="s">
        <v>49</v>
      </c>
      <c r="H2523" s="60"/>
    </row>
    <row r="2524" spans="1:8" ht="17.25" thickTop="1" thickBot="1">
      <c r="A2524" s="12" t="s">
        <v>13</v>
      </c>
      <c r="B2524" s="24">
        <v>5.0540000000000003</v>
      </c>
      <c r="C2524" s="26">
        <v>13.356</v>
      </c>
      <c r="D2524" s="24">
        <v>4.4728000000000003</v>
      </c>
      <c r="E2524" s="26">
        <v>12.429</v>
      </c>
      <c r="F2524" s="26">
        <v>6.6029999999999998</v>
      </c>
      <c r="G2524" s="26">
        <v>19.780999999999999</v>
      </c>
      <c r="H2524" s="109" t="s">
        <v>819</v>
      </c>
    </row>
    <row r="2525" spans="1:8" ht="16.5" thickBot="1">
      <c r="A2525" s="12" t="s">
        <v>14</v>
      </c>
      <c r="B2525" s="24">
        <v>275.863</v>
      </c>
      <c r="C2525" s="26">
        <v>160.215</v>
      </c>
      <c r="D2525" s="24">
        <v>217.982</v>
      </c>
      <c r="E2525" s="26">
        <v>167.52199999999999</v>
      </c>
      <c r="F2525" s="26">
        <v>200.887</v>
      </c>
      <c r="G2525" s="26">
        <v>197.553</v>
      </c>
      <c r="H2525" s="109" t="s">
        <v>840</v>
      </c>
    </row>
    <row r="2526" spans="1:8" ht="16.5" thickBot="1">
      <c r="A2526" s="12" t="s">
        <v>15</v>
      </c>
      <c r="B2526" s="24">
        <v>1.7000000000000001E-2</v>
      </c>
      <c r="C2526" s="26">
        <v>3.0000000000000001E-3</v>
      </c>
      <c r="D2526" s="24">
        <v>5.6000000000000001E-2</v>
      </c>
      <c r="E2526" s="26">
        <v>0.14499999999999999</v>
      </c>
      <c r="F2526" s="26">
        <v>0.185</v>
      </c>
      <c r="G2526" s="26">
        <v>0.14199999999999999</v>
      </c>
      <c r="H2526" s="109" t="s">
        <v>841</v>
      </c>
    </row>
    <row r="2527" spans="1:8" ht="16.5" thickBot="1">
      <c r="A2527" s="12" t="s">
        <v>16</v>
      </c>
      <c r="B2527" s="24">
        <v>113.794</v>
      </c>
      <c r="C2527" s="26">
        <v>226.61199999999999</v>
      </c>
      <c r="D2527" s="24">
        <v>104.357</v>
      </c>
      <c r="E2527" s="26">
        <v>229.99</v>
      </c>
      <c r="F2527" s="26">
        <v>124.01900000000001</v>
      </c>
      <c r="G2527" s="26">
        <v>281.79199999999997</v>
      </c>
      <c r="H2527" s="109" t="s">
        <v>844</v>
      </c>
    </row>
    <row r="2528" spans="1:8" ht="16.5" thickBot="1">
      <c r="A2528" s="12" t="s">
        <v>17</v>
      </c>
      <c r="B2528" s="24">
        <v>30.712992</v>
      </c>
      <c r="C2528" s="26">
        <v>37.346056214609995</v>
      </c>
      <c r="D2528" s="24">
        <v>46.720162999999999</v>
      </c>
      <c r="E2528" s="26">
        <v>52.24355864507001</v>
      </c>
      <c r="F2528" s="26">
        <v>91.718999999999994</v>
      </c>
      <c r="G2528" s="26">
        <v>110.343</v>
      </c>
      <c r="H2528" s="109" t="s">
        <v>845</v>
      </c>
    </row>
    <row r="2529" spans="1:8" ht="16.5" thickBot="1">
      <c r="A2529" s="12" t="s">
        <v>18</v>
      </c>
      <c r="B2529" s="24">
        <v>0</v>
      </c>
      <c r="C2529" s="26">
        <v>0</v>
      </c>
      <c r="D2529" s="24">
        <v>0</v>
      </c>
      <c r="E2529" s="26">
        <v>0</v>
      </c>
      <c r="F2529" s="26">
        <v>0</v>
      </c>
      <c r="G2529" s="26">
        <v>0</v>
      </c>
      <c r="H2529" s="109" t="s">
        <v>820</v>
      </c>
    </row>
    <row r="2530" spans="1:8" ht="16.5" thickBot="1">
      <c r="A2530" s="12" t="s">
        <v>19</v>
      </c>
      <c r="B2530" s="24">
        <v>0</v>
      </c>
      <c r="C2530" s="26">
        <v>0</v>
      </c>
      <c r="D2530" s="24">
        <v>0</v>
      </c>
      <c r="E2530" s="26">
        <v>0</v>
      </c>
      <c r="F2530" s="26">
        <v>0</v>
      </c>
      <c r="G2530" s="26">
        <v>0</v>
      </c>
      <c r="H2530" s="109" t="s">
        <v>20</v>
      </c>
    </row>
    <row r="2531" spans="1:8" ht="16.5" thickBot="1">
      <c r="A2531" s="12" t="s">
        <v>21</v>
      </c>
      <c r="B2531" s="24">
        <v>116.99299999999999</v>
      </c>
      <c r="C2531" s="26">
        <v>141.56399999999999</v>
      </c>
      <c r="D2531" s="24">
        <v>139.27199999999999</v>
      </c>
      <c r="E2531" s="26">
        <v>182.37899999999999</v>
      </c>
      <c r="F2531" s="26">
        <v>161.99600000000001</v>
      </c>
      <c r="G2531" s="26">
        <v>201.393</v>
      </c>
      <c r="H2531" s="109" t="s">
        <v>846</v>
      </c>
    </row>
    <row r="2532" spans="1:8" ht="16.5" thickBot="1">
      <c r="A2532" s="12" t="s">
        <v>22</v>
      </c>
      <c r="B2532" s="24">
        <v>0.80140999999999996</v>
      </c>
      <c r="C2532" s="26">
        <v>0.96169199999999999</v>
      </c>
      <c r="D2532" s="24">
        <v>0.436</v>
      </c>
      <c r="E2532" s="26">
        <v>0.19800000000000001</v>
      </c>
      <c r="F2532" s="26">
        <f>D2532/E2532*G2532</f>
        <v>0.73107070707070709</v>
      </c>
      <c r="G2532" s="26">
        <v>0.33200000000000002</v>
      </c>
      <c r="H2532" s="109" t="s">
        <v>847</v>
      </c>
    </row>
    <row r="2533" spans="1:8" ht="16.5" thickBot="1">
      <c r="A2533" s="12" t="s">
        <v>23</v>
      </c>
      <c r="B2533" s="24">
        <v>2.1000000000000001E-2</v>
      </c>
      <c r="C2533" s="26">
        <v>0.02</v>
      </c>
      <c r="D2533" s="24">
        <v>4.0000000000000001E-3</v>
      </c>
      <c r="E2533" s="26">
        <v>8.0000000000000002E-3</v>
      </c>
      <c r="F2533" s="26">
        <v>5.7000000000000002E-2</v>
      </c>
      <c r="G2533" s="26">
        <v>7.4999999999999997E-2</v>
      </c>
      <c r="H2533" s="109" t="s">
        <v>856</v>
      </c>
    </row>
    <row r="2534" spans="1:8" ht="16.5" thickBot="1">
      <c r="A2534" s="12" t="s">
        <v>24</v>
      </c>
      <c r="B2534" s="24">
        <v>0</v>
      </c>
      <c r="C2534" s="26">
        <v>0</v>
      </c>
      <c r="D2534" s="24">
        <v>0</v>
      </c>
      <c r="E2534" s="26">
        <v>0</v>
      </c>
      <c r="F2534" s="26">
        <v>0</v>
      </c>
      <c r="G2534" s="26">
        <v>0</v>
      </c>
      <c r="H2534" s="109" t="s">
        <v>818</v>
      </c>
    </row>
    <row r="2535" spans="1:8" ht="16.5" thickBot="1">
      <c r="A2535" s="12" t="s">
        <v>25</v>
      </c>
      <c r="B2535" s="24">
        <v>321.661</v>
      </c>
      <c r="C2535" s="26">
        <v>116.542</v>
      </c>
      <c r="D2535" s="24">
        <v>253.35599999999999</v>
      </c>
      <c r="E2535" s="26">
        <v>146.56399999999999</v>
      </c>
      <c r="F2535" s="26">
        <v>265.34399999999999</v>
      </c>
      <c r="G2535" s="26">
        <v>107.467</v>
      </c>
      <c r="H2535" s="109" t="s">
        <v>26</v>
      </c>
    </row>
    <row r="2536" spans="1:8" ht="16.5" thickBot="1">
      <c r="A2536" s="12" t="s">
        <v>27</v>
      </c>
      <c r="B2536" s="24">
        <v>15.699835999999999</v>
      </c>
      <c r="C2536" s="26">
        <v>12.6465014</v>
      </c>
      <c r="D2536" s="24">
        <v>11.766551</v>
      </c>
      <c r="E2536" s="26">
        <v>18.154697599999999</v>
      </c>
      <c r="F2536" s="26">
        <v>0</v>
      </c>
      <c r="G2536" s="26">
        <v>0</v>
      </c>
      <c r="H2536" s="109" t="s">
        <v>851</v>
      </c>
    </row>
    <row r="2537" spans="1:8" ht="16.5" thickBot="1">
      <c r="A2537" s="12" t="s">
        <v>28</v>
      </c>
      <c r="B2537" s="24">
        <v>7.0949999999999998</v>
      </c>
      <c r="C2537" s="26">
        <v>14.994999999999999</v>
      </c>
      <c r="D2537" s="24">
        <v>3.3650000000000002</v>
      </c>
      <c r="E2537" s="26">
        <v>19.91</v>
      </c>
      <c r="F2537" s="26">
        <f>D2537/E2537*G2537</f>
        <v>4.6912257659467613</v>
      </c>
      <c r="G2537" s="26">
        <v>27.757000000000001</v>
      </c>
      <c r="H2537" s="109" t="s">
        <v>853</v>
      </c>
    </row>
    <row r="2538" spans="1:8" ht="16.5" thickBot="1">
      <c r="A2538" s="12" t="s">
        <v>29</v>
      </c>
      <c r="B2538" s="24">
        <v>0.53500000000000003</v>
      </c>
      <c r="C2538" s="26">
        <v>0.35099999999999998</v>
      </c>
      <c r="D2538" s="24">
        <v>0.53500000000000003</v>
      </c>
      <c r="E2538" s="26">
        <v>0.35099999999999998</v>
      </c>
      <c r="F2538" s="26">
        <v>0</v>
      </c>
      <c r="G2538" s="26">
        <v>0</v>
      </c>
      <c r="H2538" s="109" t="s">
        <v>821</v>
      </c>
    </row>
    <row r="2539" spans="1:8" ht="16.5" thickBot="1">
      <c r="A2539" s="12" t="s">
        <v>30</v>
      </c>
      <c r="B2539" s="24">
        <v>0.40600000000000003</v>
      </c>
      <c r="C2539" s="26">
        <v>0.54300000000000004</v>
      </c>
      <c r="D2539" s="24">
        <v>1.6739999999999999</v>
      </c>
      <c r="E2539" s="26">
        <v>2.6280000000000001</v>
      </c>
      <c r="F2539" s="26">
        <v>3.9169999999999998</v>
      </c>
      <c r="G2539" s="26">
        <v>6.8869999999999996</v>
      </c>
      <c r="H2539" s="109" t="s">
        <v>848</v>
      </c>
    </row>
    <row r="2540" spans="1:8" ht="16.5" thickBot="1">
      <c r="A2540" s="12" t="s">
        <v>31</v>
      </c>
      <c r="B2540" s="24">
        <v>6.2759999999999998</v>
      </c>
      <c r="C2540" s="26">
        <v>1.371</v>
      </c>
      <c r="D2540" s="24">
        <v>0.35099999999999998</v>
      </c>
      <c r="E2540" s="26">
        <v>1.2949999999999999</v>
      </c>
      <c r="F2540" s="26">
        <v>0.55400000000000005</v>
      </c>
      <c r="G2540" s="26">
        <v>2.2959999999999998</v>
      </c>
      <c r="H2540" s="109" t="s">
        <v>849</v>
      </c>
    </row>
    <row r="2541" spans="1:8" ht="16.5" thickBot="1">
      <c r="A2541" s="12" t="s">
        <v>32</v>
      </c>
      <c r="B2541" s="24">
        <v>0.23699999999999999</v>
      </c>
      <c r="C2541" s="26">
        <v>0.47899999999999998</v>
      </c>
      <c r="D2541" s="24">
        <v>1.0529999999999999</v>
      </c>
      <c r="E2541" s="26">
        <v>1.5720000000000001</v>
      </c>
      <c r="F2541" s="26">
        <v>3.3610000000000002</v>
      </c>
      <c r="G2541" s="26">
        <v>5.6109999999999998</v>
      </c>
      <c r="H2541" s="109" t="s">
        <v>854</v>
      </c>
    </row>
    <row r="2542" spans="1:8" ht="16.5" thickBot="1">
      <c r="A2542" s="12" t="s">
        <v>33</v>
      </c>
      <c r="B2542" s="24">
        <v>19.477</v>
      </c>
      <c r="C2542" s="26">
        <v>41.167000000000002</v>
      </c>
      <c r="D2542" s="24">
        <v>9.5510000000000002</v>
      </c>
      <c r="E2542" s="26">
        <v>32.633000000000003</v>
      </c>
      <c r="F2542" s="26">
        <v>50.776000000000003</v>
      </c>
      <c r="G2542" s="26">
        <v>50.006</v>
      </c>
      <c r="H2542" s="109" t="s">
        <v>852</v>
      </c>
    </row>
    <row r="2543" spans="1:8" ht="16.5" thickBot="1">
      <c r="A2543" s="12" t="s">
        <v>34</v>
      </c>
      <c r="B2543" s="24">
        <v>0.42699999999999999</v>
      </c>
      <c r="C2543" s="26">
        <v>0.42499999999999999</v>
      </c>
      <c r="D2543" s="24">
        <v>0.17799999999999999</v>
      </c>
      <c r="E2543" s="26">
        <v>0.35099999999999998</v>
      </c>
      <c r="F2543" s="26">
        <v>0.222</v>
      </c>
      <c r="G2543" s="26">
        <v>0.2</v>
      </c>
      <c r="H2543" s="109" t="s">
        <v>850</v>
      </c>
    </row>
    <row r="2544" spans="1:8" ht="16.5" thickBot="1">
      <c r="A2544" s="12" t="s">
        <v>35</v>
      </c>
      <c r="B2544" s="24">
        <v>0</v>
      </c>
      <c r="C2544" s="26">
        <v>0</v>
      </c>
      <c r="D2544" s="24">
        <v>0</v>
      </c>
      <c r="E2544" s="26">
        <v>0</v>
      </c>
      <c r="F2544" s="26">
        <v>0</v>
      </c>
      <c r="G2544" s="26">
        <v>0</v>
      </c>
      <c r="H2544" s="109" t="s">
        <v>36</v>
      </c>
    </row>
    <row r="2545" spans="1:8" ht="16.5" thickBot="1">
      <c r="A2545" s="54" t="s">
        <v>37</v>
      </c>
      <c r="B2545" s="27">
        <v>8.0000000000000002E-3</v>
      </c>
      <c r="C2545" s="28">
        <v>1.7999999999999999E-2</v>
      </c>
      <c r="D2545" s="27">
        <v>2.7E-2</v>
      </c>
      <c r="E2545" s="28">
        <v>2.1000000000000001E-2</v>
      </c>
      <c r="F2545" s="26">
        <v>0.35799999999999998</v>
      </c>
      <c r="G2545" s="26">
        <v>9.6000000000000002E-2</v>
      </c>
      <c r="H2545" s="108" t="s">
        <v>38</v>
      </c>
    </row>
    <row r="2546" spans="1:8" ht="16.5" thickBot="1">
      <c r="A2546" s="75" t="s">
        <v>552</v>
      </c>
      <c r="B2546" s="77">
        <f t="shared" ref="B2546" si="255">SUM(B2524:B2545)</f>
        <v>915.07823799999994</v>
      </c>
      <c r="C2546" s="77">
        <f t="shared" ref="C2546" si="256">SUM(C2524:C2545)</f>
        <v>768.61524961460998</v>
      </c>
      <c r="D2546" s="77">
        <f t="shared" ref="D2546" si="257">SUM(D2524:D2545)</f>
        <v>795.15651400000013</v>
      </c>
      <c r="E2546" s="77">
        <f t="shared" ref="E2546:G2546" si="258">SUM(E2524:E2545)</f>
        <v>868.39425624506998</v>
      </c>
      <c r="F2546" s="77">
        <f t="shared" si="258"/>
        <v>915.4202964730174</v>
      </c>
      <c r="G2546" s="77">
        <f t="shared" si="258"/>
        <v>1011.731</v>
      </c>
      <c r="H2546" s="105" t="s">
        <v>855</v>
      </c>
    </row>
    <row r="2547" spans="1:8" ht="16.5" thickBot="1">
      <c r="A2547" s="75" t="s">
        <v>545</v>
      </c>
      <c r="B2547" s="77">
        <v>1418.777</v>
      </c>
      <c r="C2547" s="77">
        <v>1445.01</v>
      </c>
      <c r="D2547" s="77">
        <v>1344.626</v>
      </c>
      <c r="E2547" s="77">
        <v>1645.0239999999999</v>
      </c>
      <c r="F2547" s="126">
        <f>D2547/E2547*G2547</f>
        <v>1571.8514004282006</v>
      </c>
      <c r="G2547" s="126">
        <v>1923.0129999999999</v>
      </c>
      <c r="H2547" s="112" t="s">
        <v>553</v>
      </c>
    </row>
    <row r="2550" spans="1:8" s="82" customFormat="1">
      <c r="A2550" s="122" t="s">
        <v>220</v>
      </c>
      <c r="B2550" s="80"/>
      <c r="C2550" s="80"/>
      <c r="D2550" s="80"/>
      <c r="E2550" s="80"/>
      <c r="F2550" s="80"/>
      <c r="G2550" s="80"/>
      <c r="H2550" s="88" t="s">
        <v>221</v>
      </c>
    </row>
    <row r="2551" spans="1:8" s="82" customFormat="1">
      <c r="A2551" s="98" t="s">
        <v>712</v>
      </c>
      <c r="B2551" s="80"/>
      <c r="C2551" s="80"/>
      <c r="D2551" s="80"/>
      <c r="E2551" s="80"/>
      <c r="F2551" s="80"/>
      <c r="G2551" s="80"/>
      <c r="H2551" s="93" t="s">
        <v>560</v>
      </c>
    </row>
    <row r="2552" spans="1:8" s="82" customFormat="1" ht="16.5" customHeight="1" thickBot="1">
      <c r="A2552" s="68" t="s">
        <v>43</v>
      </c>
      <c r="B2552" s="80"/>
      <c r="C2552" s="80"/>
      <c r="D2552" s="80"/>
      <c r="E2552" s="83"/>
      <c r="F2552" s="80"/>
      <c r="G2552" s="83" t="s">
        <v>477</v>
      </c>
      <c r="H2552" s="83" t="s">
        <v>476</v>
      </c>
    </row>
    <row r="2553" spans="1:8" s="82" customFormat="1" ht="16.5" thickBot="1">
      <c r="A2553" s="55" t="s">
        <v>7</v>
      </c>
      <c r="B2553" s="238">
        <v>2016</v>
      </c>
      <c r="C2553" s="239"/>
      <c r="D2553" s="238">
        <v>2017</v>
      </c>
      <c r="E2553" s="239"/>
      <c r="F2553" s="238">
        <v>2018</v>
      </c>
      <c r="G2553" s="239"/>
      <c r="H2553" s="56" t="s">
        <v>3</v>
      </c>
    </row>
    <row r="2554" spans="1:8" s="82" customFormat="1">
      <c r="A2554" s="57"/>
      <c r="B2554" s="54" t="s">
        <v>46</v>
      </c>
      <c r="C2554" s="103" t="s">
        <v>47</v>
      </c>
      <c r="D2554" s="103" t="s">
        <v>46</v>
      </c>
      <c r="E2554" s="17" t="s">
        <v>47</v>
      </c>
      <c r="F2554" s="54" t="s">
        <v>46</v>
      </c>
      <c r="G2554" s="100" t="s">
        <v>47</v>
      </c>
      <c r="H2554" s="58"/>
    </row>
    <row r="2555" spans="1:8" s="82" customFormat="1" ht="16.5" thickBot="1">
      <c r="A2555" s="59"/>
      <c r="B2555" s="23" t="s">
        <v>48</v>
      </c>
      <c r="C2555" s="6" t="s">
        <v>49</v>
      </c>
      <c r="D2555" s="107" t="s">
        <v>48</v>
      </c>
      <c r="E2555" s="78" t="s">
        <v>49</v>
      </c>
      <c r="F2555" s="23" t="s">
        <v>48</v>
      </c>
      <c r="G2555" s="23" t="s">
        <v>49</v>
      </c>
      <c r="H2555" s="60"/>
    </row>
    <row r="2556" spans="1:8" s="82" customFormat="1" ht="17.25" thickTop="1" thickBot="1">
      <c r="A2556" s="12" t="s">
        <v>13</v>
      </c>
      <c r="B2556" s="25">
        <v>0.38600000000000001</v>
      </c>
      <c r="C2556" s="85">
        <v>0.61899999999999999</v>
      </c>
      <c r="D2556" s="21">
        <v>0.47599999999999998</v>
      </c>
      <c r="E2556" s="84">
        <v>0.504</v>
      </c>
      <c r="F2556" s="84">
        <v>0.99299999999999999</v>
      </c>
      <c r="G2556" s="84">
        <v>0.93300000000000005</v>
      </c>
      <c r="H2556" s="107" t="s">
        <v>819</v>
      </c>
    </row>
    <row r="2557" spans="1:8" s="82" customFormat="1" ht="16.5" thickBot="1">
      <c r="A2557" s="12" t="s">
        <v>14</v>
      </c>
      <c r="B2557" s="84">
        <v>18.849</v>
      </c>
      <c r="C2557" s="85">
        <v>11.414</v>
      </c>
      <c r="D2557" s="21">
        <v>20.943999999999999</v>
      </c>
      <c r="E2557" s="84">
        <v>13.557</v>
      </c>
      <c r="F2557" s="84">
        <v>57.563000000000002</v>
      </c>
      <c r="G2557" s="84">
        <v>48.613</v>
      </c>
      <c r="H2557" s="107" t="s">
        <v>840</v>
      </c>
    </row>
    <row r="2558" spans="1:8" s="82" customFormat="1" ht="16.5" thickBot="1">
      <c r="A2558" s="12" t="s">
        <v>15</v>
      </c>
      <c r="B2558" s="84">
        <v>1.4139999999999999</v>
      </c>
      <c r="C2558" s="85">
        <v>0.55800000000000005</v>
      </c>
      <c r="D2558" s="21">
        <v>5.9539999999999997</v>
      </c>
      <c r="E2558" s="84">
        <v>0.83699999999999997</v>
      </c>
      <c r="F2558" s="84">
        <v>1.0369999999999999</v>
      </c>
      <c r="G2558" s="84">
        <v>0.85899999999999999</v>
      </c>
      <c r="H2558" s="107" t="s">
        <v>841</v>
      </c>
    </row>
    <row r="2559" spans="1:8" s="82" customFormat="1" ht="16.5" thickBot="1">
      <c r="A2559" s="12" t="s">
        <v>16</v>
      </c>
      <c r="B2559" s="84">
        <v>16.344000000000001</v>
      </c>
      <c r="C2559" s="85">
        <v>7.6680000000000001</v>
      </c>
      <c r="D2559" s="21">
        <v>16.463999999999999</v>
      </c>
      <c r="E2559" s="84">
        <v>7.1070000000000002</v>
      </c>
      <c r="F2559" s="84">
        <v>12.548</v>
      </c>
      <c r="G2559" s="84">
        <v>7.1109999999999998</v>
      </c>
      <c r="H2559" s="107" t="s">
        <v>844</v>
      </c>
    </row>
    <row r="2560" spans="1:8" s="82" customFormat="1" ht="16.5" thickBot="1">
      <c r="A2560" s="12" t="s">
        <v>17</v>
      </c>
      <c r="B2560" s="84">
        <v>2.5000000000000001E-2</v>
      </c>
      <c r="C2560" s="85">
        <v>1.6E-2</v>
      </c>
      <c r="D2560" s="21">
        <v>0.01</v>
      </c>
      <c r="E2560" s="84">
        <v>1.0999999999999999E-2</v>
      </c>
      <c r="F2560" s="84">
        <v>2.5999999999999999E-2</v>
      </c>
      <c r="G2560" s="84">
        <v>2.1999999999999999E-2</v>
      </c>
      <c r="H2560" s="107" t="s">
        <v>845</v>
      </c>
    </row>
    <row r="2561" spans="1:8" s="82" customFormat="1" ht="16.5" thickBot="1">
      <c r="A2561" s="12" t="s">
        <v>18</v>
      </c>
      <c r="B2561" s="84">
        <v>0</v>
      </c>
      <c r="C2561" s="85">
        <v>0</v>
      </c>
      <c r="D2561" s="21">
        <v>0</v>
      </c>
      <c r="E2561" s="84">
        <v>0</v>
      </c>
      <c r="F2561" s="84">
        <v>0</v>
      </c>
      <c r="G2561" s="84">
        <v>0</v>
      </c>
      <c r="H2561" s="107" t="s">
        <v>820</v>
      </c>
    </row>
    <row r="2562" spans="1:8" s="82" customFormat="1" ht="16.5" thickBot="1">
      <c r="A2562" s="12" t="s">
        <v>19</v>
      </c>
      <c r="B2562" s="84">
        <v>0</v>
      </c>
      <c r="C2562" s="85">
        <v>0</v>
      </c>
      <c r="D2562" s="21">
        <v>0.11799999999999999</v>
      </c>
      <c r="E2562" s="84">
        <v>5.8000000000000003E-2</v>
      </c>
      <c r="F2562" s="84">
        <v>0</v>
      </c>
      <c r="G2562" s="84">
        <v>0</v>
      </c>
      <c r="H2562" s="107" t="s">
        <v>20</v>
      </c>
    </row>
    <row r="2563" spans="1:8" s="82" customFormat="1" ht="16.5" thickBot="1">
      <c r="A2563" s="12" t="s">
        <v>21</v>
      </c>
      <c r="B2563" s="84">
        <v>16.960999999999999</v>
      </c>
      <c r="C2563" s="85">
        <v>6.5339999999999998</v>
      </c>
      <c r="D2563" s="21">
        <v>16.452000000000002</v>
      </c>
      <c r="E2563" s="84">
        <v>6.9029999999999996</v>
      </c>
      <c r="F2563" s="84">
        <v>11.742000000000001</v>
      </c>
      <c r="G2563" s="84">
        <v>5.72</v>
      </c>
      <c r="H2563" s="107" t="s">
        <v>846</v>
      </c>
    </row>
    <row r="2564" spans="1:8" s="82" customFormat="1" ht="16.5" thickBot="1">
      <c r="A2564" s="12" t="s">
        <v>22</v>
      </c>
      <c r="B2564" s="84">
        <v>0</v>
      </c>
      <c r="C2564" s="85">
        <v>0</v>
      </c>
      <c r="D2564" s="21">
        <v>0</v>
      </c>
      <c r="E2564" s="84">
        <v>0</v>
      </c>
      <c r="F2564" s="84">
        <v>0</v>
      </c>
      <c r="G2564" s="84">
        <v>0</v>
      </c>
      <c r="H2564" s="107" t="s">
        <v>847</v>
      </c>
    </row>
    <row r="2565" spans="1:8" s="82" customFormat="1" ht="16.5" thickBot="1">
      <c r="A2565" s="12" t="s">
        <v>23</v>
      </c>
      <c r="B2565" s="84">
        <v>14.259</v>
      </c>
      <c r="C2565" s="85">
        <v>7.3579999999999997</v>
      </c>
      <c r="D2565" s="21">
        <v>7.3460000000000001</v>
      </c>
      <c r="E2565" s="84">
        <v>3.0390000000000001</v>
      </c>
      <c r="F2565" s="84">
        <v>8.4719999999999995</v>
      </c>
      <c r="G2565" s="84">
        <v>4.0890000000000004</v>
      </c>
      <c r="H2565" s="107" t="s">
        <v>856</v>
      </c>
    </row>
    <row r="2566" spans="1:8" s="82" customFormat="1" ht="16.5" thickBot="1">
      <c r="A2566" s="12" t="s">
        <v>24</v>
      </c>
      <c r="B2566" s="84">
        <v>0</v>
      </c>
      <c r="C2566" s="85">
        <v>0</v>
      </c>
      <c r="D2566" s="21">
        <v>0</v>
      </c>
      <c r="E2566" s="84">
        <v>0</v>
      </c>
      <c r="F2566" s="84">
        <v>3.0000000000000001E-3</v>
      </c>
      <c r="G2566" s="84">
        <v>1E-3</v>
      </c>
      <c r="H2566" s="107" t="s">
        <v>818</v>
      </c>
    </row>
    <row r="2567" spans="1:8" s="82" customFormat="1" ht="16.5" thickBot="1">
      <c r="A2567" s="12" t="s">
        <v>25</v>
      </c>
      <c r="B2567" s="84">
        <v>0</v>
      </c>
      <c r="C2567" s="85">
        <v>0</v>
      </c>
      <c r="D2567" s="21">
        <v>0</v>
      </c>
      <c r="E2567" s="84">
        <v>0</v>
      </c>
      <c r="F2567" s="84">
        <v>0</v>
      </c>
      <c r="G2567" s="84">
        <v>0</v>
      </c>
      <c r="H2567" s="107" t="s">
        <v>26</v>
      </c>
    </row>
    <row r="2568" spans="1:8" s="82" customFormat="1" ht="16.5" thickBot="1">
      <c r="A2568" s="12" t="s">
        <v>27</v>
      </c>
      <c r="B2568" s="21">
        <v>1.002</v>
      </c>
      <c r="C2568" s="19">
        <v>0.56299999999999994</v>
      </c>
      <c r="D2568" s="21">
        <v>1.0309999999999999</v>
      </c>
      <c r="E2568" s="84">
        <v>0.78700000000000003</v>
      </c>
      <c r="F2568" s="84">
        <v>0</v>
      </c>
      <c r="G2568" s="84">
        <v>0</v>
      </c>
      <c r="H2568" s="107" t="s">
        <v>851</v>
      </c>
    </row>
    <row r="2569" spans="1:8" s="82" customFormat="1" ht="16.5" thickBot="1">
      <c r="A2569" s="12" t="s">
        <v>28</v>
      </c>
      <c r="B2569" s="84">
        <v>0.40799999999999997</v>
      </c>
      <c r="C2569" s="85">
        <v>0.27300000000000002</v>
      </c>
      <c r="D2569" s="21">
        <v>6.0000000000000001E-3</v>
      </c>
      <c r="E2569" s="84">
        <v>8.0000000000000002E-3</v>
      </c>
      <c r="F2569" s="84">
        <v>0</v>
      </c>
      <c r="G2569" s="84">
        <v>1.7999999999999999E-2</v>
      </c>
      <c r="H2569" s="107" t="s">
        <v>853</v>
      </c>
    </row>
    <row r="2570" spans="1:8" s="82" customFormat="1" ht="16.5" thickBot="1">
      <c r="A2570" s="12" t="s">
        <v>29</v>
      </c>
      <c r="B2570" s="84">
        <v>0</v>
      </c>
      <c r="C2570" s="85">
        <v>0</v>
      </c>
      <c r="D2570" s="21">
        <v>0</v>
      </c>
      <c r="E2570" s="84">
        <v>0</v>
      </c>
      <c r="F2570" s="84">
        <v>0</v>
      </c>
      <c r="G2570" s="84">
        <v>0</v>
      </c>
      <c r="H2570" s="107" t="s">
        <v>821</v>
      </c>
    </row>
    <row r="2571" spans="1:8" s="82" customFormat="1" ht="16.5" thickBot="1">
      <c r="A2571" s="12" t="s">
        <v>30</v>
      </c>
      <c r="B2571" s="84">
        <v>20.216000000000001</v>
      </c>
      <c r="C2571" s="85">
        <v>4.1710000000000003</v>
      </c>
      <c r="D2571" s="21">
        <v>28.425000000000001</v>
      </c>
      <c r="E2571" s="84">
        <v>10.457000000000001</v>
      </c>
      <c r="F2571" s="84">
        <v>21.148</v>
      </c>
      <c r="G2571" s="84">
        <v>7.4180000000000001</v>
      </c>
      <c r="H2571" s="107" t="s">
        <v>848</v>
      </c>
    </row>
    <row r="2572" spans="1:8" s="82" customFormat="1" ht="16.5" thickBot="1">
      <c r="A2572" s="12" t="s">
        <v>31</v>
      </c>
      <c r="B2572" s="84">
        <v>31.61</v>
      </c>
      <c r="C2572" s="85">
        <v>7.1429999999999998</v>
      </c>
      <c r="D2572" s="21">
        <v>32.731000000000002</v>
      </c>
      <c r="E2572" s="84">
        <v>7.2889999999999997</v>
      </c>
      <c r="F2572" s="84">
        <v>26.161000000000001</v>
      </c>
      <c r="G2572" s="84">
        <v>7.4089999999999998</v>
      </c>
      <c r="H2572" s="107" t="s">
        <v>849</v>
      </c>
    </row>
    <row r="2573" spans="1:8" s="82" customFormat="1" ht="16.5" thickBot="1">
      <c r="A2573" s="12" t="s">
        <v>32</v>
      </c>
      <c r="B2573" s="84">
        <v>0</v>
      </c>
      <c r="C2573" s="85">
        <v>0</v>
      </c>
      <c r="D2573" s="21">
        <v>1E-3</v>
      </c>
      <c r="E2573" s="84">
        <v>1E-3</v>
      </c>
      <c r="F2573" s="84">
        <v>0</v>
      </c>
      <c r="G2573" s="84">
        <v>0</v>
      </c>
      <c r="H2573" s="107" t="s">
        <v>854</v>
      </c>
    </row>
    <row r="2574" spans="1:8" s="82" customFormat="1" ht="16.5" thickBot="1">
      <c r="A2574" s="12" t="s">
        <v>33</v>
      </c>
      <c r="B2574" s="84">
        <v>748.71100000000001</v>
      </c>
      <c r="C2574" s="85">
        <v>501.846</v>
      </c>
      <c r="D2574" s="21">
        <v>662.12599999999998</v>
      </c>
      <c r="E2574" s="84">
        <v>547.04700000000003</v>
      </c>
      <c r="F2574" s="84">
        <v>1604.2719999999999</v>
      </c>
      <c r="G2574" s="84">
        <v>666.69899999999996</v>
      </c>
      <c r="H2574" s="107" t="s">
        <v>852</v>
      </c>
    </row>
    <row r="2575" spans="1:8" s="82" customFormat="1" ht="16.5" thickBot="1">
      <c r="A2575" s="12" t="s">
        <v>34</v>
      </c>
      <c r="B2575" s="84">
        <v>97.262</v>
      </c>
      <c r="C2575" s="85">
        <v>54.572000000000003</v>
      </c>
      <c r="D2575" s="21">
        <v>163.33199999999999</v>
      </c>
      <c r="E2575" s="84">
        <v>84.331000000000003</v>
      </c>
      <c r="F2575" s="84">
        <v>148.60300000000001</v>
      </c>
      <c r="G2575" s="84">
        <v>83.902000000000001</v>
      </c>
      <c r="H2575" s="107" t="s">
        <v>850</v>
      </c>
    </row>
    <row r="2576" spans="1:8" s="82" customFormat="1" ht="16.5" thickBot="1">
      <c r="A2576" s="12" t="s">
        <v>35</v>
      </c>
      <c r="B2576" s="90">
        <v>0</v>
      </c>
      <c r="C2576" s="91">
        <v>0</v>
      </c>
      <c r="D2576" s="21">
        <v>0</v>
      </c>
      <c r="E2576" s="84">
        <v>0</v>
      </c>
      <c r="F2576" s="84">
        <v>0</v>
      </c>
      <c r="G2576" s="84">
        <v>0</v>
      </c>
      <c r="H2576" s="107" t="s">
        <v>36</v>
      </c>
    </row>
    <row r="2577" spans="1:8" s="82" customFormat="1" ht="16.5" thickBot="1">
      <c r="A2577" s="12" t="s">
        <v>37</v>
      </c>
      <c r="B2577" s="90">
        <v>0.02</v>
      </c>
      <c r="C2577" s="91">
        <v>1.7000000000000001E-2</v>
      </c>
      <c r="D2577" s="21">
        <v>3.117</v>
      </c>
      <c r="E2577" s="84">
        <v>1.621</v>
      </c>
      <c r="F2577" s="84">
        <v>1.107</v>
      </c>
      <c r="G2577" s="84">
        <v>0.81699999999999995</v>
      </c>
      <c r="H2577" s="106" t="s">
        <v>38</v>
      </c>
    </row>
    <row r="2578" spans="1:8" s="82" customFormat="1" ht="16.5" thickBot="1">
      <c r="A2578" s="75" t="s">
        <v>552</v>
      </c>
      <c r="B2578" s="77">
        <f>SUM(B2556:B2577)</f>
        <v>967.4670000000001</v>
      </c>
      <c r="C2578" s="77">
        <f>SUM(C2556:C2577)</f>
        <v>602.75200000000007</v>
      </c>
      <c r="D2578" s="77">
        <f>SUM(D2556:D2577)</f>
        <v>958.5329999999999</v>
      </c>
      <c r="E2578" s="77">
        <f>SUM(E2556:E2577)</f>
        <v>683.55700000000002</v>
      </c>
      <c r="F2578" s="162">
        <v>1897.6030000000001</v>
      </c>
      <c r="G2578" s="162">
        <v>835.78599999999994</v>
      </c>
      <c r="H2578" s="105" t="s">
        <v>855</v>
      </c>
    </row>
    <row r="2579" spans="1:8" s="82" customFormat="1" ht="16.5" thickBot="1">
      <c r="A2579" s="75" t="s">
        <v>545</v>
      </c>
      <c r="B2579" s="77">
        <v>6812.808</v>
      </c>
      <c r="C2579" s="77">
        <v>4608.9949999999999</v>
      </c>
      <c r="D2579" s="77">
        <v>6761.7110000000002</v>
      </c>
      <c r="E2579" s="77">
        <v>5016.7169999999996</v>
      </c>
      <c r="F2579" s="162">
        <v>7854.1189999999997</v>
      </c>
      <c r="G2579" s="162">
        <v>5422.0919999999996</v>
      </c>
      <c r="H2579" s="112" t="s">
        <v>553</v>
      </c>
    </row>
    <row r="2580" spans="1:8" s="82" customFormat="1">
      <c r="A2580" s="80"/>
      <c r="B2580" s="80"/>
      <c r="C2580" s="80"/>
      <c r="D2580" s="80"/>
      <c r="E2580" s="80"/>
      <c r="F2580" s="80"/>
      <c r="G2580" s="80"/>
      <c r="H2580" s="80"/>
    </row>
    <row r="2581" spans="1:8" s="82" customFormat="1">
      <c r="A2581" s="80"/>
      <c r="B2581" s="80"/>
      <c r="C2581" s="80"/>
      <c r="D2581" s="80"/>
      <c r="E2581" s="80"/>
      <c r="F2581" s="80"/>
      <c r="G2581" s="80"/>
      <c r="H2581" s="80"/>
    </row>
    <row r="2582" spans="1:8" s="82" customFormat="1">
      <c r="A2582" s="122" t="s">
        <v>223</v>
      </c>
      <c r="B2582" s="80"/>
      <c r="C2582" s="80"/>
      <c r="D2582" s="80"/>
      <c r="E2582" s="80"/>
      <c r="F2582" s="80"/>
      <c r="G2582" s="80"/>
      <c r="H2582" s="88" t="s">
        <v>224</v>
      </c>
    </row>
    <row r="2583" spans="1:8" s="82" customFormat="1">
      <c r="A2583" s="98" t="s">
        <v>713</v>
      </c>
      <c r="B2583" s="80"/>
      <c r="C2583" s="80"/>
      <c r="D2583" s="80"/>
      <c r="E2583" s="80"/>
      <c r="F2583" s="80"/>
      <c r="G2583" s="80"/>
      <c r="H2583" s="117" t="s">
        <v>561</v>
      </c>
    </row>
    <row r="2584" spans="1:8" s="82" customFormat="1" ht="16.5" customHeight="1" thickBot="1">
      <c r="A2584" s="68" t="s">
        <v>43</v>
      </c>
      <c r="B2584" s="80"/>
      <c r="C2584" s="80"/>
      <c r="D2584" s="80"/>
      <c r="E2584" s="83"/>
      <c r="F2584" s="80"/>
      <c r="G2584" s="83" t="s">
        <v>477</v>
      </c>
      <c r="H2584" s="83" t="s">
        <v>476</v>
      </c>
    </row>
    <row r="2585" spans="1:8" s="82" customFormat="1" ht="16.5" thickBot="1">
      <c r="A2585" s="55" t="s">
        <v>7</v>
      </c>
      <c r="B2585" s="238">
        <v>2016</v>
      </c>
      <c r="C2585" s="239"/>
      <c r="D2585" s="238">
        <v>2017</v>
      </c>
      <c r="E2585" s="239"/>
      <c r="F2585" s="238">
        <v>2018</v>
      </c>
      <c r="G2585" s="239"/>
      <c r="H2585" s="56" t="s">
        <v>3</v>
      </c>
    </row>
    <row r="2586" spans="1:8" s="82" customFormat="1">
      <c r="A2586" s="57"/>
      <c r="B2586" s="54" t="s">
        <v>46</v>
      </c>
      <c r="C2586" s="103" t="s">
        <v>47</v>
      </c>
      <c r="D2586" s="103" t="s">
        <v>46</v>
      </c>
      <c r="E2586" s="17" t="s">
        <v>47</v>
      </c>
      <c r="F2586" s="54" t="s">
        <v>46</v>
      </c>
      <c r="G2586" s="100" t="s">
        <v>47</v>
      </c>
      <c r="H2586" s="58"/>
    </row>
    <row r="2587" spans="1:8" s="82" customFormat="1" ht="16.5" thickBot="1">
      <c r="A2587" s="59"/>
      <c r="B2587" s="23" t="s">
        <v>48</v>
      </c>
      <c r="C2587" s="6" t="s">
        <v>49</v>
      </c>
      <c r="D2587" s="107" t="s">
        <v>48</v>
      </c>
      <c r="E2587" s="78" t="s">
        <v>49</v>
      </c>
      <c r="F2587" s="23" t="s">
        <v>48</v>
      </c>
      <c r="G2587" s="23" t="s">
        <v>49</v>
      </c>
      <c r="H2587" s="60"/>
    </row>
    <row r="2588" spans="1:8" s="82" customFormat="1" ht="17.25" thickTop="1" thickBot="1">
      <c r="A2588" s="12" t="s">
        <v>13</v>
      </c>
      <c r="B2588" s="25">
        <v>1.7310000000000001</v>
      </c>
      <c r="C2588" s="85">
        <v>1.2729999999999999</v>
      </c>
      <c r="D2588" s="21">
        <v>2.4E-2</v>
      </c>
      <c r="E2588" s="84">
        <v>2.5999999999999999E-2</v>
      </c>
      <c r="F2588" s="84">
        <v>1.7999999999999999E-2</v>
      </c>
      <c r="G2588" s="84">
        <v>1.2999999999999999E-2</v>
      </c>
      <c r="H2588" s="107" t="s">
        <v>819</v>
      </c>
    </row>
    <row r="2589" spans="1:8" s="82" customFormat="1" ht="16.5" thickBot="1">
      <c r="A2589" s="12" t="s">
        <v>14</v>
      </c>
      <c r="B2589" s="84">
        <v>6.8150000000000004</v>
      </c>
      <c r="C2589" s="85">
        <v>3.2040000000000002</v>
      </c>
      <c r="D2589" s="21">
        <v>4.1740000000000004</v>
      </c>
      <c r="E2589" s="84">
        <v>2.6459999999999999</v>
      </c>
      <c r="F2589" s="84">
        <v>21.417999999999999</v>
      </c>
      <c r="G2589" s="84">
        <v>20.152000000000001</v>
      </c>
      <c r="H2589" s="107" t="s">
        <v>840</v>
      </c>
    </row>
    <row r="2590" spans="1:8" s="82" customFormat="1" ht="16.5" thickBot="1">
      <c r="A2590" s="12" t="s">
        <v>15</v>
      </c>
      <c r="B2590" s="84">
        <v>0.28999999999999998</v>
      </c>
      <c r="C2590" s="85">
        <v>7.5999999999999998E-2</v>
      </c>
      <c r="D2590" s="21">
        <v>0.155</v>
      </c>
      <c r="E2590" s="84">
        <v>4.2999999999999997E-2</v>
      </c>
      <c r="F2590" s="84">
        <v>4.2000000000000003E-2</v>
      </c>
      <c r="G2590" s="84">
        <v>3.3000000000000002E-2</v>
      </c>
      <c r="H2590" s="107" t="s">
        <v>841</v>
      </c>
    </row>
    <row r="2591" spans="1:8" s="82" customFormat="1" ht="16.5" thickBot="1">
      <c r="A2591" s="12" t="s">
        <v>16</v>
      </c>
      <c r="B2591" s="84">
        <v>0.18</v>
      </c>
      <c r="C2591" s="85">
        <v>0.42899999999999999</v>
      </c>
      <c r="D2591" s="21">
        <v>0.36599999999999999</v>
      </c>
      <c r="E2591" s="84">
        <v>0.44</v>
      </c>
      <c r="F2591" s="84">
        <v>1.6E-2</v>
      </c>
      <c r="G2591" s="84">
        <v>0.04</v>
      </c>
      <c r="H2591" s="107" t="s">
        <v>844</v>
      </c>
    </row>
    <row r="2592" spans="1:8" s="82" customFormat="1" ht="16.5" thickBot="1">
      <c r="A2592" s="12" t="s">
        <v>17</v>
      </c>
      <c r="B2592" s="84">
        <v>1.4999999999999999E-2</v>
      </c>
      <c r="C2592" s="84">
        <v>0.01</v>
      </c>
      <c r="D2592" s="84">
        <v>4.0000000000000001E-3</v>
      </c>
      <c r="E2592" s="84">
        <v>4.0000000000000001E-3</v>
      </c>
      <c r="F2592" s="84">
        <v>6.0000000000000001E-3</v>
      </c>
      <c r="G2592" s="84">
        <v>8.0000000000000002E-3</v>
      </c>
      <c r="H2592" s="107" t="s">
        <v>845</v>
      </c>
    </row>
    <row r="2593" spans="1:8" s="82" customFormat="1" ht="16.5" thickBot="1">
      <c r="A2593" s="12" t="s">
        <v>18</v>
      </c>
      <c r="B2593" s="84">
        <v>0</v>
      </c>
      <c r="C2593" s="85">
        <v>0</v>
      </c>
      <c r="D2593" s="21">
        <v>0</v>
      </c>
      <c r="E2593" s="84">
        <v>0</v>
      </c>
      <c r="F2593" s="84">
        <v>0</v>
      </c>
      <c r="G2593" s="84">
        <v>0</v>
      </c>
      <c r="H2593" s="107" t="s">
        <v>820</v>
      </c>
    </row>
    <row r="2594" spans="1:8" s="82" customFormat="1" ht="16.5" thickBot="1">
      <c r="A2594" s="12" t="s">
        <v>19</v>
      </c>
      <c r="B2594" s="84">
        <v>0</v>
      </c>
      <c r="C2594" s="85">
        <v>0</v>
      </c>
      <c r="D2594" s="21">
        <v>0.11600000000000001</v>
      </c>
      <c r="E2594" s="84">
        <v>7.0999999999999994E-2</v>
      </c>
      <c r="F2594" s="84">
        <v>0</v>
      </c>
      <c r="G2594" s="84">
        <v>0</v>
      </c>
      <c r="H2594" s="107" t="s">
        <v>20</v>
      </c>
    </row>
    <row r="2595" spans="1:8" s="82" customFormat="1" ht="16.5" thickBot="1">
      <c r="A2595" s="12" t="s">
        <v>21</v>
      </c>
      <c r="B2595" s="84">
        <v>5.6609999999999996</v>
      </c>
      <c r="C2595" s="85">
        <v>2.6379999999999999</v>
      </c>
      <c r="D2595" s="21">
        <v>5.0789999999999997</v>
      </c>
      <c r="E2595" s="84">
        <v>2.6360000000000001</v>
      </c>
      <c r="F2595" s="84">
        <v>0</v>
      </c>
      <c r="G2595" s="84">
        <v>0</v>
      </c>
      <c r="H2595" s="107" t="s">
        <v>846</v>
      </c>
    </row>
    <row r="2596" spans="1:8" s="82" customFormat="1" ht="16.5" thickBot="1">
      <c r="A2596" s="12" t="s">
        <v>22</v>
      </c>
      <c r="B2596" s="84">
        <v>0</v>
      </c>
      <c r="C2596" s="85">
        <v>0</v>
      </c>
      <c r="D2596" s="21">
        <v>0</v>
      </c>
      <c r="E2596" s="84">
        <v>0</v>
      </c>
      <c r="F2596" s="84">
        <v>0</v>
      </c>
      <c r="G2596" s="84">
        <v>0</v>
      </c>
      <c r="H2596" s="107" t="s">
        <v>847</v>
      </c>
    </row>
    <row r="2597" spans="1:8" s="82" customFormat="1" ht="16.5" thickBot="1">
      <c r="A2597" s="12" t="s">
        <v>23</v>
      </c>
      <c r="B2597" s="84">
        <v>0.66</v>
      </c>
      <c r="C2597" s="85">
        <v>0.52600000000000002</v>
      </c>
      <c r="D2597" s="21">
        <v>0.35099999999999998</v>
      </c>
      <c r="E2597" s="84">
        <v>0.13800000000000001</v>
      </c>
      <c r="F2597" s="84">
        <v>0.44700000000000001</v>
      </c>
      <c r="G2597" s="84">
        <v>0.17</v>
      </c>
      <c r="H2597" s="107" t="s">
        <v>856</v>
      </c>
    </row>
    <row r="2598" spans="1:8" s="82" customFormat="1" ht="16.5" thickBot="1">
      <c r="A2598" s="12" t="s">
        <v>24</v>
      </c>
      <c r="B2598" s="84">
        <v>0</v>
      </c>
      <c r="C2598" s="85">
        <v>0</v>
      </c>
      <c r="D2598" s="21">
        <v>0</v>
      </c>
      <c r="E2598" s="84">
        <v>0</v>
      </c>
      <c r="F2598" s="84">
        <v>0</v>
      </c>
      <c r="G2598" s="84">
        <v>0</v>
      </c>
      <c r="H2598" s="107" t="s">
        <v>818</v>
      </c>
    </row>
    <row r="2599" spans="1:8" s="82" customFormat="1" ht="16.5" thickBot="1">
      <c r="A2599" s="12" t="s">
        <v>25</v>
      </c>
      <c r="B2599" s="84">
        <v>0</v>
      </c>
      <c r="C2599" s="85">
        <v>0</v>
      </c>
      <c r="D2599" s="21">
        <v>0</v>
      </c>
      <c r="E2599" s="84">
        <v>0</v>
      </c>
      <c r="F2599" s="84">
        <v>0</v>
      </c>
      <c r="G2599" s="84">
        <v>0</v>
      </c>
      <c r="H2599" s="107" t="s">
        <v>26</v>
      </c>
    </row>
    <row r="2600" spans="1:8" s="82" customFormat="1" ht="16.5" thickBot="1">
      <c r="A2600" s="12" t="s">
        <v>27</v>
      </c>
      <c r="B2600" s="21">
        <v>5.6000000000000001E-2</v>
      </c>
      <c r="C2600" s="19">
        <v>0.03</v>
      </c>
      <c r="D2600" s="21">
        <v>0.17599999999999999</v>
      </c>
      <c r="E2600" s="84">
        <v>0.129</v>
      </c>
      <c r="F2600" s="84">
        <v>0</v>
      </c>
      <c r="G2600" s="84">
        <v>0</v>
      </c>
      <c r="H2600" s="107" t="s">
        <v>851</v>
      </c>
    </row>
    <row r="2601" spans="1:8" s="82" customFormat="1" ht="16.5" thickBot="1">
      <c r="A2601" s="12" t="s">
        <v>28</v>
      </c>
      <c r="B2601" s="84">
        <v>6.0000000000000001E-3</v>
      </c>
      <c r="C2601" s="85">
        <v>6.0000000000000001E-3</v>
      </c>
      <c r="D2601" s="21">
        <v>0</v>
      </c>
      <c r="E2601" s="84">
        <v>0</v>
      </c>
      <c r="F2601" s="84">
        <v>0</v>
      </c>
      <c r="G2601" s="84">
        <v>0</v>
      </c>
      <c r="H2601" s="107" t="s">
        <v>853</v>
      </c>
    </row>
    <row r="2602" spans="1:8" s="82" customFormat="1" ht="16.5" thickBot="1">
      <c r="A2602" s="12" t="s">
        <v>29</v>
      </c>
      <c r="B2602" s="84">
        <v>0</v>
      </c>
      <c r="C2602" s="85">
        <v>0</v>
      </c>
      <c r="D2602" s="21">
        <v>0</v>
      </c>
      <c r="E2602" s="84">
        <v>0</v>
      </c>
      <c r="F2602" s="84">
        <v>0</v>
      </c>
      <c r="G2602" s="84">
        <v>0</v>
      </c>
      <c r="H2602" s="107" t="s">
        <v>821</v>
      </c>
    </row>
    <row r="2603" spans="1:8" s="82" customFormat="1" ht="16.5" thickBot="1">
      <c r="A2603" s="12" t="s">
        <v>30</v>
      </c>
      <c r="B2603" s="84">
        <v>9.8179999999999996</v>
      </c>
      <c r="C2603" s="85">
        <v>2.0619999999999998</v>
      </c>
      <c r="D2603" s="21">
        <v>21.803000000000001</v>
      </c>
      <c r="E2603" s="84">
        <v>7.0490000000000004</v>
      </c>
      <c r="F2603" s="84">
        <v>20.312999999999999</v>
      </c>
      <c r="G2603" s="84">
        <v>8.5869999999999997</v>
      </c>
      <c r="H2603" s="107" t="s">
        <v>848</v>
      </c>
    </row>
    <row r="2604" spans="1:8" s="82" customFormat="1" ht="16.5" thickBot="1">
      <c r="A2604" s="12" t="s">
        <v>31</v>
      </c>
      <c r="B2604" s="84">
        <v>11.804</v>
      </c>
      <c r="C2604" s="85">
        <v>3.1389999999999998</v>
      </c>
      <c r="D2604" s="21">
        <v>5.7000000000000002E-2</v>
      </c>
      <c r="E2604" s="84">
        <v>2.1000000000000001E-2</v>
      </c>
      <c r="F2604" s="84">
        <v>0.30299999999999999</v>
      </c>
      <c r="G2604" s="84">
        <v>7.8E-2</v>
      </c>
      <c r="H2604" s="107" t="s">
        <v>849</v>
      </c>
    </row>
    <row r="2605" spans="1:8" s="82" customFormat="1" ht="16.5" thickBot="1">
      <c r="A2605" s="12" t="s">
        <v>32</v>
      </c>
      <c r="B2605" s="84">
        <v>0</v>
      </c>
      <c r="C2605" s="85">
        <v>0</v>
      </c>
      <c r="D2605" s="21">
        <v>0</v>
      </c>
      <c r="E2605" s="84">
        <v>0</v>
      </c>
      <c r="F2605" s="84">
        <v>0</v>
      </c>
      <c r="G2605" s="84">
        <v>0</v>
      </c>
      <c r="H2605" s="107" t="s">
        <v>854</v>
      </c>
    </row>
    <row r="2606" spans="1:8" s="82" customFormat="1" ht="16.5" thickBot="1">
      <c r="A2606" s="12" t="s">
        <v>33</v>
      </c>
      <c r="B2606" s="84">
        <v>31.390999999999998</v>
      </c>
      <c r="C2606" s="85">
        <v>30.71</v>
      </c>
      <c r="D2606" s="84">
        <v>48.707000000000001</v>
      </c>
      <c r="E2606" s="85">
        <v>44.470999999999997</v>
      </c>
      <c r="F2606" s="84">
        <v>133.59</v>
      </c>
      <c r="G2606" s="84">
        <v>69.92</v>
      </c>
      <c r="H2606" s="107" t="s">
        <v>852</v>
      </c>
    </row>
    <row r="2607" spans="1:8" s="82" customFormat="1" ht="16.5" thickBot="1">
      <c r="A2607" s="12" t="s">
        <v>34</v>
      </c>
      <c r="B2607" s="84">
        <v>498.71600000000001</v>
      </c>
      <c r="C2607" s="85">
        <v>299.66199999999998</v>
      </c>
      <c r="D2607" s="21">
        <v>142.363</v>
      </c>
      <c r="E2607" s="84">
        <v>91.024000000000001</v>
      </c>
      <c r="F2607" s="84">
        <v>174.971</v>
      </c>
      <c r="G2607" s="84">
        <v>151.29</v>
      </c>
      <c r="H2607" s="107" t="s">
        <v>850</v>
      </c>
    </row>
    <row r="2608" spans="1:8" s="82" customFormat="1" ht="16.5" thickBot="1">
      <c r="A2608" s="12" t="s">
        <v>35</v>
      </c>
      <c r="B2608" s="90">
        <v>0</v>
      </c>
      <c r="C2608" s="91">
        <v>0</v>
      </c>
      <c r="D2608" s="21">
        <v>0</v>
      </c>
      <c r="E2608" s="84">
        <v>0</v>
      </c>
      <c r="F2608" s="84">
        <v>0</v>
      </c>
      <c r="G2608" s="84">
        <v>0</v>
      </c>
      <c r="H2608" s="107" t="s">
        <v>36</v>
      </c>
    </row>
    <row r="2609" spans="1:8" s="82" customFormat="1" ht="16.5" thickBot="1">
      <c r="A2609" s="12" t="s">
        <v>37</v>
      </c>
      <c r="B2609" s="90">
        <v>0</v>
      </c>
      <c r="C2609" s="91">
        <v>0</v>
      </c>
      <c r="D2609" s="21">
        <v>1.21</v>
      </c>
      <c r="E2609" s="84">
        <v>0.67200000000000004</v>
      </c>
      <c r="F2609" s="84">
        <v>0.40200000000000002</v>
      </c>
      <c r="G2609" s="84">
        <v>0.34300000000000003</v>
      </c>
      <c r="H2609" s="106" t="s">
        <v>38</v>
      </c>
    </row>
    <row r="2610" spans="1:8" s="82" customFormat="1" ht="16.5" thickBot="1">
      <c r="A2610" s="75" t="s">
        <v>552</v>
      </c>
      <c r="B2610" s="77">
        <f>SUM(B2588:B2609)</f>
        <v>567.14300000000003</v>
      </c>
      <c r="C2610" s="77">
        <f>SUM(C2588:C2609)</f>
        <v>343.76499999999999</v>
      </c>
      <c r="D2610" s="77">
        <f>SUM(D2588:D2609)</f>
        <v>224.58500000000001</v>
      </c>
      <c r="E2610" s="77">
        <f>SUM(E2588:E2609)</f>
        <v>149.36999999999998</v>
      </c>
      <c r="F2610" s="77">
        <f t="shared" ref="F2610:G2610" si="259">SUM(F2588:F2609)</f>
        <v>351.52600000000001</v>
      </c>
      <c r="G2610" s="77">
        <f t="shared" si="259"/>
        <v>250.63399999999999</v>
      </c>
      <c r="H2610" s="105" t="s">
        <v>855</v>
      </c>
    </row>
    <row r="2611" spans="1:8" s="82" customFormat="1" ht="16.5" thickBot="1">
      <c r="A2611" s="75" t="s">
        <v>545</v>
      </c>
      <c r="B2611" s="77">
        <v>5089.2269999999999</v>
      </c>
      <c r="C2611" s="77">
        <v>4469.7809999999999</v>
      </c>
      <c r="D2611" s="77">
        <v>2215.402</v>
      </c>
      <c r="E2611" s="77">
        <v>2224.6309999999999</v>
      </c>
      <c r="F2611" s="162">
        <f>D2611/E2611*G2611</f>
        <v>2483.6196494303999</v>
      </c>
      <c r="G2611" s="162">
        <v>2493.9659999999999</v>
      </c>
      <c r="H2611" s="112" t="s">
        <v>553</v>
      </c>
    </row>
    <row r="2613" spans="1:8">
      <c r="A2613" s="119" t="s">
        <v>226</v>
      </c>
      <c r="E2613" s="102"/>
      <c r="G2613" s="102"/>
      <c r="H2613" s="120" t="s">
        <v>227</v>
      </c>
    </row>
    <row r="2614" spans="1:8">
      <c r="A2614" s="97" t="s">
        <v>714</v>
      </c>
      <c r="E2614" s="102"/>
      <c r="G2614" s="102"/>
      <c r="H2614" s="102" t="s">
        <v>248</v>
      </c>
    </row>
    <row r="2615" spans="1:8" ht="16.5" customHeight="1" thickBot="1">
      <c r="A2615" s="68" t="s">
        <v>43</v>
      </c>
      <c r="E2615" s="38"/>
      <c r="G2615" s="38" t="s">
        <v>477</v>
      </c>
      <c r="H2615" s="38" t="s">
        <v>476</v>
      </c>
    </row>
    <row r="2616" spans="1:8" ht="16.5" thickBot="1">
      <c r="A2616" s="55" t="s">
        <v>7</v>
      </c>
      <c r="B2616" s="238">
        <v>2016</v>
      </c>
      <c r="C2616" s="239"/>
      <c r="D2616" s="238">
        <v>2017</v>
      </c>
      <c r="E2616" s="239"/>
      <c r="F2616" s="240">
        <v>2018</v>
      </c>
      <c r="G2616" s="241"/>
      <c r="H2616" s="176" t="s">
        <v>3</v>
      </c>
    </row>
    <row r="2617" spans="1:8">
      <c r="A2617" s="57"/>
      <c r="B2617" s="54" t="s">
        <v>46</v>
      </c>
      <c r="C2617" s="103" t="s">
        <v>47</v>
      </c>
      <c r="D2617" s="103" t="s">
        <v>46</v>
      </c>
      <c r="E2617" s="22" t="s">
        <v>47</v>
      </c>
      <c r="F2617" s="177" t="s">
        <v>46</v>
      </c>
      <c r="G2617" s="178" t="s">
        <v>47</v>
      </c>
      <c r="H2617" s="179"/>
    </row>
    <row r="2618" spans="1:8" ht="16.5" thickBot="1">
      <c r="A2618" s="59"/>
      <c r="B2618" s="23" t="s">
        <v>48</v>
      </c>
      <c r="C2618" s="6" t="s">
        <v>49</v>
      </c>
      <c r="D2618" s="107" t="s">
        <v>48</v>
      </c>
      <c r="E2618" s="2" t="s">
        <v>49</v>
      </c>
      <c r="F2618" s="180" t="s">
        <v>48</v>
      </c>
      <c r="G2618" s="181" t="s">
        <v>49</v>
      </c>
      <c r="H2618" s="182"/>
    </row>
    <row r="2619" spans="1:8" ht="17.25" thickTop="1" thickBot="1">
      <c r="A2619" s="12" t="s">
        <v>13</v>
      </c>
      <c r="B2619" s="24">
        <f t="shared" ref="B2619:G2640" si="260">B2556+B2588</f>
        <v>2.117</v>
      </c>
      <c r="C2619" s="24">
        <f t="shared" si="260"/>
        <v>1.8919999999999999</v>
      </c>
      <c r="D2619" s="24">
        <f t="shared" si="260"/>
        <v>0.5</v>
      </c>
      <c r="E2619" s="24">
        <f t="shared" si="260"/>
        <v>0.53</v>
      </c>
      <c r="F2619" s="184">
        <f>F2556+F2588</f>
        <v>1.0109999999999999</v>
      </c>
      <c r="G2619" s="184">
        <f t="shared" si="260"/>
        <v>0.94600000000000006</v>
      </c>
      <c r="H2619" s="183" t="s">
        <v>819</v>
      </c>
    </row>
    <row r="2620" spans="1:8" ht="16.5" thickBot="1">
      <c r="A2620" s="12" t="s">
        <v>14</v>
      </c>
      <c r="B2620" s="24">
        <f t="shared" si="260"/>
        <v>25.664000000000001</v>
      </c>
      <c r="C2620" s="24">
        <f t="shared" si="260"/>
        <v>14.618</v>
      </c>
      <c r="D2620" s="24">
        <f t="shared" si="260"/>
        <v>25.117999999999999</v>
      </c>
      <c r="E2620" s="24">
        <f t="shared" si="260"/>
        <v>16.202999999999999</v>
      </c>
      <c r="F2620" s="184">
        <f t="shared" si="260"/>
        <v>78.980999999999995</v>
      </c>
      <c r="G2620" s="184">
        <f t="shared" ref="G2620" si="261">G2557+G2589</f>
        <v>68.765000000000001</v>
      </c>
      <c r="H2620" s="183" t="s">
        <v>840</v>
      </c>
    </row>
    <row r="2621" spans="1:8" ht="16.5" thickBot="1">
      <c r="A2621" s="12" t="s">
        <v>15</v>
      </c>
      <c r="B2621" s="24">
        <f t="shared" si="260"/>
        <v>1.704</v>
      </c>
      <c r="C2621" s="24">
        <f t="shared" si="260"/>
        <v>0.63400000000000001</v>
      </c>
      <c r="D2621" s="24">
        <f t="shared" si="260"/>
        <v>6.109</v>
      </c>
      <c r="E2621" s="24">
        <f t="shared" si="260"/>
        <v>0.88</v>
      </c>
      <c r="F2621" s="184">
        <f>F2558+F2590</f>
        <v>1.079</v>
      </c>
      <c r="G2621" s="184">
        <f t="shared" ref="G2621" si="262">G2558+G2590</f>
        <v>0.89200000000000002</v>
      </c>
      <c r="H2621" s="183" t="s">
        <v>841</v>
      </c>
    </row>
    <row r="2622" spans="1:8" ht="16.5" thickBot="1">
      <c r="A2622" s="12" t="s">
        <v>16</v>
      </c>
      <c r="B2622" s="24">
        <f t="shared" si="260"/>
        <v>16.524000000000001</v>
      </c>
      <c r="C2622" s="24">
        <f t="shared" si="260"/>
        <v>8.0969999999999995</v>
      </c>
      <c r="D2622" s="24">
        <f t="shared" si="260"/>
        <v>16.829999999999998</v>
      </c>
      <c r="E2622" s="24">
        <f t="shared" si="260"/>
        <v>7.5470000000000006</v>
      </c>
      <c r="F2622" s="184">
        <f>F2559+F2591</f>
        <v>12.564</v>
      </c>
      <c r="G2622" s="184">
        <f>G2559+G2591</f>
        <v>7.1509999999999998</v>
      </c>
      <c r="H2622" s="183" t="s">
        <v>844</v>
      </c>
    </row>
    <row r="2623" spans="1:8" ht="16.5" thickBot="1">
      <c r="A2623" s="12" t="s">
        <v>17</v>
      </c>
      <c r="B2623" s="24">
        <f t="shared" si="260"/>
        <v>0.04</v>
      </c>
      <c r="C2623" s="24">
        <f t="shared" si="260"/>
        <v>2.6000000000000002E-2</v>
      </c>
      <c r="D2623" s="24">
        <f t="shared" si="260"/>
        <v>1.4E-2</v>
      </c>
      <c r="E2623" s="24">
        <f t="shared" si="260"/>
        <v>1.4999999999999999E-2</v>
      </c>
      <c r="F2623" s="184">
        <f t="shared" si="260"/>
        <v>3.2000000000000001E-2</v>
      </c>
      <c r="G2623" s="184">
        <f t="shared" ref="G2623" si="263">G2560+G2592</f>
        <v>0.03</v>
      </c>
      <c r="H2623" s="183" t="s">
        <v>845</v>
      </c>
    </row>
    <row r="2624" spans="1:8" ht="16.5" thickBot="1">
      <c r="A2624" s="12" t="s">
        <v>18</v>
      </c>
      <c r="B2624" s="24">
        <f t="shared" si="260"/>
        <v>0</v>
      </c>
      <c r="C2624" s="24">
        <f t="shared" si="260"/>
        <v>0</v>
      </c>
      <c r="D2624" s="24">
        <f t="shared" si="260"/>
        <v>0</v>
      </c>
      <c r="E2624" s="24">
        <f t="shared" si="260"/>
        <v>0</v>
      </c>
      <c r="F2624" s="184">
        <f t="shared" si="260"/>
        <v>0</v>
      </c>
      <c r="G2624" s="184">
        <f t="shared" ref="G2624" si="264">G2561+G2593</f>
        <v>0</v>
      </c>
      <c r="H2624" s="183" t="s">
        <v>820</v>
      </c>
    </row>
    <row r="2625" spans="1:8" ht="16.5" thickBot="1">
      <c r="A2625" s="12" t="s">
        <v>19</v>
      </c>
      <c r="B2625" s="24">
        <f t="shared" si="260"/>
        <v>0</v>
      </c>
      <c r="C2625" s="24">
        <f t="shared" si="260"/>
        <v>0</v>
      </c>
      <c r="D2625" s="24">
        <f t="shared" si="260"/>
        <v>0.23399999999999999</v>
      </c>
      <c r="E2625" s="24">
        <f t="shared" si="260"/>
        <v>0.129</v>
      </c>
      <c r="F2625" s="184">
        <f t="shared" si="260"/>
        <v>0</v>
      </c>
      <c r="G2625" s="184">
        <f t="shared" ref="G2625" si="265">G2562+G2594</f>
        <v>0</v>
      </c>
      <c r="H2625" s="183" t="s">
        <v>20</v>
      </c>
    </row>
    <row r="2626" spans="1:8" ht="16.5" thickBot="1">
      <c r="A2626" s="12" t="s">
        <v>21</v>
      </c>
      <c r="B2626" s="24">
        <f t="shared" si="260"/>
        <v>22.622</v>
      </c>
      <c r="C2626" s="24">
        <f t="shared" si="260"/>
        <v>9.1720000000000006</v>
      </c>
      <c r="D2626" s="24">
        <f t="shared" si="260"/>
        <v>21.531000000000002</v>
      </c>
      <c r="E2626" s="24">
        <f t="shared" si="260"/>
        <v>9.5389999999999997</v>
      </c>
      <c r="F2626" s="184">
        <f t="shared" si="260"/>
        <v>11.742000000000001</v>
      </c>
      <c r="G2626" s="184">
        <f t="shared" ref="G2626" si="266">G2563+G2595</f>
        <v>5.72</v>
      </c>
      <c r="H2626" s="183" t="s">
        <v>846</v>
      </c>
    </row>
    <row r="2627" spans="1:8" ht="16.5" thickBot="1">
      <c r="A2627" s="12" t="s">
        <v>22</v>
      </c>
      <c r="B2627" s="24">
        <f t="shared" si="260"/>
        <v>0</v>
      </c>
      <c r="C2627" s="24">
        <f t="shared" si="260"/>
        <v>0</v>
      </c>
      <c r="D2627" s="24">
        <f t="shared" si="260"/>
        <v>0</v>
      </c>
      <c r="E2627" s="24">
        <f t="shared" si="260"/>
        <v>0</v>
      </c>
      <c r="F2627" s="184">
        <f t="shared" si="260"/>
        <v>0</v>
      </c>
      <c r="G2627" s="184">
        <f t="shared" ref="G2627" si="267">G2564+G2596</f>
        <v>0</v>
      </c>
      <c r="H2627" s="183" t="s">
        <v>847</v>
      </c>
    </row>
    <row r="2628" spans="1:8" ht="16.5" thickBot="1">
      <c r="A2628" s="12" t="s">
        <v>23</v>
      </c>
      <c r="B2628" s="24">
        <f t="shared" si="260"/>
        <v>14.919</v>
      </c>
      <c r="C2628" s="24">
        <f t="shared" si="260"/>
        <v>7.8839999999999995</v>
      </c>
      <c r="D2628" s="24">
        <f t="shared" si="260"/>
        <v>7.6970000000000001</v>
      </c>
      <c r="E2628" s="24">
        <f t="shared" si="260"/>
        <v>3.177</v>
      </c>
      <c r="F2628" s="184">
        <f t="shared" si="260"/>
        <v>8.9189999999999987</v>
      </c>
      <c r="G2628" s="184">
        <f t="shared" ref="G2628" si="268">G2565+G2597</f>
        <v>4.2590000000000003</v>
      </c>
      <c r="H2628" s="183" t="s">
        <v>856</v>
      </c>
    </row>
    <row r="2629" spans="1:8" ht="16.5" thickBot="1">
      <c r="A2629" s="12" t="s">
        <v>24</v>
      </c>
      <c r="B2629" s="24">
        <f t="shared" si="260"/>
        <v>0</v>
      </c>
      <c r="C2629" s="24">
        <f t="shared" si="260"/>
        <v>0</v>
      </c>
      <c r="D2629" s="24">
        <f t="shared" si="260"/>
        <v>0</v>
      </c>
      <c r="E2629" s="24">
        <f t="shared" si="260"/>
        <v>0</v>
      </c>
      <c r="F2629" s="184">
        <f t="shared" si="260"/>
        <v>3.0000000000000001E-3</v>
      </c>
      <c r="G2629" s="184">
        <f t="shared" ref="G2629" si="269">G2566+G2598</f>
        <v>1E-3</v>
      </c>
      <c r="H2629" s="183" t="s">
        <v>818</v>
      </c>
    </row>
    <row r="2630" spans="1:8" ht="16.5" thickBot="1">
      <c r="A2630" s="12" t="s">
        <v>25</v>
      </c>
      <c r="B2630" s="24">
        <f t="shared" si="260"/>
        <v>0</v>
      </c>
      <c r="C2630" s="24">
        <f t="shared" si="260"/>
        <v>0</v>
      </c>
      <c r="D2630" s="24">
        <f t="shared" si="260"/>
        <v>0</v>
      </c>
      <c r="E2630" s="24">
        <f t="shared" si="260"/>
        <v>0</v>
      </c>
      <c r="F2630" s="184">
        <f t="shared" si="260"/>
        <v>0</v>
      </c>
      <c r="G2630" s="184">
        <f t="shared" ref="G2630" si="270">G2567+G2599</f>
        <v>0</v>
      </c>
      <c r="H2630" s="183" t="s">
        <v>26</v>
      </c>
    </row>
    <row r="2631" spans="1:8" ht="16.5" thickBot="1">
      <c r="A2631" s="12" t="s">
        <v>27</v>
      </c>
      <c r="B2631" s="24">
        <f t="shared" si="260"/>
        <v>1.0580000000000001</v>
      </c>
      <c r="C2631" s="24">
        <f t="shared" si="260"/>
        <v>0.59299999999999997</v>
      </c>
      <c r="D2631" s="24">
        <f t="shared" si="260"/>
        <v>1.2069999999999999</v>
      </c>
      <c r="E2631" s="24">
        <f t="shared" si="260"/>
        <v>0.91600000000000004</v>
      </c>
      <c r="F2631" s="184">
        <f t="shared" si="260"/>
        <v>0</v>
      </c>
      <c r="G2631" s="184">
        <f t="shared" ref="G2631" si="271">G2568+G2600</f>
        <v>0</v>
      </c>
      <c r="H2631" s="183" t="s">
        <v>851</v>
      </c>
    </row>
    <row r="2632" spans="1:8" ht="16.5" thickBot="1">
      <c r="A2632" s="12" t="s">
        <v>28</v>
      </c>
      <c r="B2632" s="24">
        <f t="shared" si="260"/>
        <v>0.41399999999999998</v>
      </c>
      <c r="C2632" s="24">
        <f t="shared" si="260"/>
        <v>0.27900000000000003</v>
      </c>
      <c r="D2632" s="24">
        <f t="shared" si="260"/>
        <v>6.0000000000000001E-3</v>
      </c>
      <c r="E2632" s="24">
        <f t="shared" si="260"/>
        <v>8.0000000000000002E-3</v>
      </c>
      <c r="F2632" s="184">
        <f>F2569+F2601</f>
        <v>0</v>
      </c>
      <c r="G2632" s="184">
        <f t="shared" ref="G2632" si="272">G2569+G2601</f>
        <v>1.7999999999999999E-2</v>
      </c>
      <c r="H2632" s="183" t="s">
        <v>853</v>
      </c>
    </row>
    <row r="2633" spans="1:8" ht="16.5" thickBot="1">
      <c r="A2633" s="12" t="s">
        <v>29</v>
      </c>
      <c r="B2633" s="24">
        <f t="shared" si="260"/>
        <v>0</v>
      </c>
      <c r="C2633" s="24">
        <f t="shared" si="260"/>
        <v>0</v>
      </c>
      <c r="D2633" s="24">
        <f t="shared" si="260"/>
        <v>0</v>
      </c>
      <c r="E2633" s="24">
        <f t="shared" si="260"/>
        <v>0</v>
      </c>
      <c r="F2633" s="184">
        <f t="shared" si="260"/>
        <v>0</v>
      </c>
      <c r="G2633" s="184">
        <f t="shared" ref="G2633" si="273">G2570+G2602</f>
        <v>0</v>
      </c>
      <c r="H2633" s="183" t="s">
        <v>821</v>
      </c>
    </row>
    <row r="2634" spans="1:8" ht="16.5" thickBot="1">
      <c r="A2634" s="12" t="s">
        <v>30</v>
      </c>
      <c r="B2634" s="24">
        <f t="shared" si="260"/>
        <v>30.033999999999999</v>
      </c>
      <c r="C2634" s="24">
        <f t="shared" si="260"/>
        <v>6.2330000000000005</v>
      </c>
      <c r="D2634" s="24">
        <f t="shared" si="260"/>
        <v>50.228000000000002</v>
      </c>
      <c r="E2634" s="24">
        <f t="shared" si="260"/>
        <v>17.506</v>
      </c>
      <c r="F2634" s="184">
        <f t="shared" si="260"/>
        <v>41.460999999999999</v>
      </c>
      <c r="G2634" s="184">
        <f t="shared" ref="G2634" si="274">G2571+G2603</f>
        <v>16.004999999999999</v>
      </c>
      <c r="H2634" s="183" t="s">
        <v>848</v>
      </c>
    </row>
    <row r="2635" spans="1:8" ht="16.5" thickBot="1">
      <c r="A2635" s="12" t="s">
        <v>31</v>
      </c>
      <c r="B2635" s="24">
        <f t="shared" si="260"/>
        <v>43.414000000000001</v>
      </c>
      <c r="C2635" s="24">
        <f t="shared" si="260"/>
        <v>10.282</v>
      </c>
      <c r="D2635" s="24">
        <f t="shared" si="260"/>
        <v>32.788000000000004</v>
      </c>
      <c r="E2635" s="24">
        <f t="shared" si="260"/>
        <v>7.31</v>
      </c>
      <c r="F2635" s="184">
        <f t="shared" si="260"/>
        <v>26.464000000000002</v>
      </c>
      <c r="G2635" s="184">
        <f t="shared" ref="G2635" si="275">G2572+G2604</f>
        <v>7.4870000000000001</v>
      </c>
      <c r="H2635" s="183" t="s">
        <v>849</v>
      </c>
    </row>
    <row r="2636" spans="1:8" ht="16.5" thickBot="1">
      <c r="A2636" s="12" t="s">
        <v>32</v>
      </c>
      <c r="B2636" s="24">
        <f t="shared" si="260"/>
        <v>0</v>
      </c>
      <c r="C2636" s="24">
        <f t="shared" si="260"/>
        <v>0</v>
      </c>
      <c r="D2636" s="24">
        <f t="shared" si="260"/>
        <v>1E-3</v>
      </c>
      <c r="E2636" s="24">
        <f t="shared" si="260"/>
        <v>1E-3</v>
      </c>
      <c r="F2636" s="184">
        <f t="shared" si="260"/>
        <v>0</v>
      </c>
      <c r="G2636" s="184">
        <f t="shared" ref="G2636" si="276">G2573+G2605</f>
        <v>0</v>
      </c>
      <c r="H2636" s="183" t="s">
        <v>854</v>
      </c>
    </row>
    <row r="2637" spans="1:8" ht="16.5" thickBot="1">
      <c r="A2637" s="12" t="s">
        <v>33</v>
      </c>
      <c r="B2637" s="24">
        <f t="shared" si="260"/>
        <v>780.10199999999998</v>
      </c>
      <c r="C2637" s="24">
        <f t="shared" si="260"/>
        <v>532.55600000000004</v>
      </c>
      <c r="D2637" s="24">
        <f t="shared" si="260"/>
        <v>710.83299999999997</v>
      </c>
      <c r="E2637" s="24">
        <f t="shared" si="260"/>
        <v>591.51800000000003</v>
      </c>
      <c r="F2637" s="184">
        <f>F2574+F2606</f>
        <v>1737.8619999999999</v>
      </c>
      <c r="G2637" s="184">
        <f>G2574+G2606</f>
        <v>736.61899999999991</v>
      </c>
      <c r="H2637" s="183" t="s">
        <v>852</v>
      </c>
    </row>
    <row r="2638" spans="1:8" ht="16.5" thickBot="1">
      <c r="A2638" s="12" t="s">
        <v>34</v>
      </c>
      <c r="B2638" s="24">
        <f t="shared" si="260"/>
        <v>595.97800000000007</v>
      </c>
      <c r="C2638" s="24">
        <f t="shared" si="260"/>
        <v>354.23399999999998</v>
      </c>
      <c r="D2638" s="24">
        <f t="shared" si="260"/>
        <v>305.69499999999999</v>
      </c>
      <c r="E2638" s="24">
        <f t="shared" si="260"/>
        <v>175.35500000000002</v>
      </c>
      <c r="F2638" s="184">
        <f t="shared" si="260"/>
        <v>323.57400000000001</v>
      </c>
      <c r="G2638" s="184">
        <f t="shared" ref="G2638" si="277">G2575+G2607</f>
        <v>235.19200000000001</v>
      </c>
      <c r="H2638" s="183" t="s">
        <v>850</v>
      </c>
    </row>
    <row r="2639" spans="1:8" ht="16.5" thickBot="1">
      <c r="A2639" s="12" t="s">
        <v>35</v>
      </c>
      <c r="B2639" s="24">
        <f t="shared" si="260"/>
        <v>0</v>
      </c>
      <c r="C2639" s="24">
        <f t="shared" si="260"/>
        <v>0</v>
      </c>
      <c r="D2639" s="24">
        <f t="shared" si="260"/>
        <v>0</v>
      </c>
      <c r="E2639" s="24">
        <f t="shared" si="260"/>
        <v>0</v>
      </c>
      <c r="F2639" s="184">
        <f t="shared" si="260"/>
        <v>0</v>
      </c>
      <c r="G2639" s="184">
        <f t="shared" ref="G2639" si="278">G2576+G2608</f>
        <v>0</v>
      </c>
      <c r="H2639" s="183" t="s">
        <v>36</v>
      </c>
    </row>
    <row r="2640" spans="1:8" ht="16.5" thickBot="1">
      <c r="A2640" s="54" t="s">
        <v>37</v>
      </c>
      <c r="B2640" s="24">
        <f t="shared" si="260"/>
        <v>0.02</v>
      </c>
      <c r="C2640" s="24">
        <f t="shared" si="260"/>
        <v>1.7000000000000001E-2</v>
      </c>
      <c r="D2640" s="24">
        <f t="shared" si="260"/>
        <v>4.327</v>
      </c>
      <c r="E2640" s="24">
        <f t="shared" si="260"/>
        <v>2.2930000000000001</v>
      </c>
      <c r="F2640" s="184">
        <f t="shared" si="260"/>
        <v>1.5089999999999999</v>
      </c>
      <c r="G2640" s="184">
        <f t="shared" ref="G2640" si="279">G2577+G2609</f>
        <v>1.1599999999999999</v>
      </c>
      <c r="H2640" s="185" t="s">
        <v>38</v>
      </c>
    </row>
    <row r="2641" spans="1:8" ht="16.5" thickBot="1">
      <c r="A2641" s="75" t="s">
        <v>552</v>
      </c>
      <c r="B2641" s="77">
        <f t="shared" ref="B2641" si="280">SUM(B2619:B2640)</f>
        <v>1534.6100000000001</v>
      </c>
      <c r="C2641" s="77">
        <f t="shared" ref="C2641" si="281">SUM(C2619:C2640)</f>
        <v>946.51700000000005</v>
      </c>
      <c r="D2641" s="77">
        <f t="shared" ref="D2641" si="282">SUM(D2619:D2640)</f>
        <v>1183.1179999999999</v>
      </c>
      <c r="E2641" s="77">
        <f t="shared" ref="E2641" si="283">SUM(E2619:E2640)</f>
        <v>832.92700000000002</v>
      </c>
      <c r="F2641" s="218">
        <f t="shared" ref="F2641:G2642" si="284">F2578+F2610</f>
        <v>2249.1289999999999</v>
      </c>
      <c r="G2641" s="218">
        <f t="shared" si="284"/>
        <v>1086.4199999999998</v>
      </c>
      <c r="H2641" s="216" t="s">
        <v>855</v>
      </c>
    </row>
    <row r="2642" spans="1:8" ht="16.5" thickBot="1">
      <c r="A2642" s="75" t="s">
        <v>545</v>
      </c>
      <c r="B2642" s="77">
        <f>B2579+B2611</f>
        <v>11902.035</v>
      </c>
      <c r="C2642" s="77">
        <f>C2579+C2611</f>
        <v>9078.7759999999998</v>
      </c>
      <c r="D2642" s="77">
        <f>D2579+D2611</f>
        <v>8977.1130000000012</v>
      </c>
      <c r="E2642" s="77">
        <f>E2579+E2611</f>
        <v>7241.348</v>
      </c>
      <c r="F2642" s="218">
        <f t="shared" si="284"/>
        <v>10337.738649430399</v>
      </c>
      <c r="G2642" s="218">
        <f t="shared" si="284"/>
        <v>7916.0579999999991</v>
      </c>
      <c r="H2642" s="166" t="s">
        <v>553</v>
      </c>
    </row>
    <row r="2648" spans="1:8">
      <c r="A2648" s="119" t="s">
        <v>229</v>
      </c>
      <c r="H2648" s="120" t="s">
        <v>230</v>
      </c>
    </row>
    <row r="2649" spans="1:8">
      <c r="A2649" s="97" t="s">
        <v>715</v>
      </c>
      <c r="H2649" s="102" t="s">
        <v>251</v>
      </c>
    </row>
    <row r="2650" spans="1:8" ht="16.5" customHeight="1" thickBot="1">
      <c r="A2650" s="68" t="s">
        <v>43</v>
      </c>
      <c r="E2650" s="38"/>
      <c r="G2650" s="38" t="s">
        <v>477</v>
      </c>
      <c r="H2650" s="38" t="s">
        <v>476</v>
      </c>
    </row>
    <row r="2651" spans="1:8" ht="16.5" thickBot="1">
      <c r="A2651" s="55" t="s">
        <v>7</v>
      </c>
      <c r="B2651" s="238">
        <v>2016</v>
      </c>
      <c r="C2651" s="239"/>
      <c r="D2651" s="238">
        <v>2017</v>
      </c>
      <c r="E2651" s="239"/>
      <c r="F2651" s="238">
        <v>2018</v>
      </c>
      <c r="G2651" s="239"/>
      <c r="H2651" s="56" t="s">
        <v>3</v>
      </c>
    </row>
    <row r="2652" spans="1:8">
      <c r="A2652" s="57"/>
      <c r="B2652" s="54" t="s">
        <v>46</v>
      </c>
      <c r="C2652" s="103" t="s">
        <v>47</v>
      </c>
      <c r="D2652" s="103" t="s">
        <v>46</v>
      </c>
      <c r="E2652" s="22" t="s">
        <v>47</v>
      </c>
      <c r="F2652" s="103" t="s">
        <v>46</v>
      </c>
      <c r="G2652" s="22" t="s">
        <v>47</v>
      </c>
      <c r="H2652" s="58"/>
    </row>
    <row r="2653" spans="1:8" ht="16.5" thickBot="1">
      <c r="A2653" s="59"/>
      <c r="B2653" s="23" t="s">
        <v>48</v>
      </c>
      <c r="C2653" s="6" t="s">
        <v>49</v>
      </c>
      <c r="D2653" s="107" t="s">
        <v>48</v>
      </c>
      <c r="E2653" s="2" t="s">
        <v>49</v>
      </c>
      <c r="F2653" s="107" t="s">
        <v>48</v>
      </c>
      <c r="G2653" s="2" t="s">
        <v>49</v>
      </c>
      <c r="H2653" s="60"/>
    </row>
    <row r="2654" spans="1:8" ht="17.25" thickTop="1" thickBot="1">
      <c r="A2654" s="12" t="s">
        <v>13</v>
      </c>
      <c r="B2654" s="24">
        <v>1.018</v>
      </c>
      <c r="C2654" s="26">
        <v>0.74399999999999999</v>
      </c>
      <c r="D2654" s="24">
        <v>0.55800000000000005</v>
      </c>
      <c r="E2654" s="26">
        <v>0.435</v>
      </c>
      <c r="F2654" s="26">
        <v>0.47299999999999998</v>
      </c>
      <c r="G2654" s="26">
        <v>0.44800000000000001</v>
      </c>
      <c r="H2654" s="109" t="s">
        <v>819</v>
      </c>
    </row>
    <row r="2655" spans="1:8" ht="16.5" thickBot="1">
      <c r="A2655" s="12" t="s">
        <v>14</v>
      </c>
      <c r="B2655" s="24">
        <v>0.436</v>
      </c>
      <c r="C2655" s="26">
        <v>0.31900000000000001</v>
      </c>
      <c r="D2655" s="24">
        <v>0.42499999999999999</v>
      </c>
      <c r="E2655" s="26">
        <v>0.34499999999999997</v>
      </c>
      <c r="F2655" s="26">
        <v>3.0190000000000001</v>
      </c>
      <c r="G2655" s="26">
        <v>2.48</v>
      </c>
      <c r="H2655" s="109" t="s">
        <v>840</v>
      </c>
    </row>
    <row r="2656" spans="1:8" ht="16.5" thickBot="1">
      <c r="A2656" s="12" t="s">
        <v>15</v>
      </c>
      <c r="B2656" s="24">
        <v>0</v>
      </c>
      <c r="C2656" s="26">
        <v>1E-3</v>
      </c>
      <c r="D2656" s="24">
        <v>1E-3</v>
      </c>
      <c r="E2656" s="26">
        <v>3.0000000000000001E-3</v>
      </c>
      <c r="F2656" s="26">
        <v>7.6999999999999999E-2</v>
      </c>
      <c r="G2656" s="26">
        <v>0.25700000000000001</v>
      </c>
      <c r="H2656" s="109" t="s">
        <v>841</v>
      </c>
    </row>
    <row r="2657" spans="1:8" ht="16.5" thickBot="1">
      <c r="A2657" s="12" t="s">
        <v>16</v>
      </c>
      <c r="B2657" s="24">
        <v>3.7000000000000002E-3</v>
      </c>
      <c r="C2657" s="26">
        <v>1.72E-3</v>
      </c>
      <c r="D2657" s="24">
        <v>2.7E-2</v>
      </c>
      <c r="E2657" s="26">
        <v>3.6999999999999998E-2</v>
      </c>
      <c r="F2657" s="26">
        <v>1.2999999999999999E-2</v>
      </c>
      <c r="G2657" s="26">
        <v>1.0999999999999999E-2</v>
      </c>
      <c r="H2657" s="109" t="s">
        <v>844</v>
      </c>
    </row>
    <row r="2658" spans="1:8" ht="16.5" thickBot="1">
      <c r="A2658" s="12" t="s">
        <v>17</v>
      </c>
      <c r="B2658" s="24">
        <v>0</v>
      </c>
      <c r="C2658" s="26">
        <v>0</v>
      </c>
      <c r="D2658" s="24">
        <v>0</v>
      </c>
      <c r="E2658" s="26">
        <v>0</v>
      </c>
      <c r="F2658" s="26">
        <v>0</v>
      </c>
      <c r="G2658" s="26">
        <v>0</v>
      </c>
      <c r="H2658" s="109" t="s">
        <v>845</v>
      </c>
    </row>
    <row r="2659" spans="1:8" ht="16.5" thickBot="1">
      <c r="A2659" s="12" t="s">
        <v>18</v>
      </c>
      <c r="B2659" s="24">
        <v>0</v>
      </c>
      <c r="C2659" s="26">
        <v>0</v>
      </c>
      <c r="D2659" s="24">
        <v>0</v>
      </c>
      <c r="E2659" s="26">
        <v>0</v>
      </c>
      <c r="F2659" s="26">
        <v>0</v>
      </c>
      <c r="G2659" s="26">
        <v>0</v>
      </c>
      <c r="H2659" s="109" t="s">
        <v>820</v>
      </c>
    </row>
    <row r="2660" spans="1:8" ht="16.5" thickBot="1">
      <c r="A2660" s="12" t="s">
        <v>19</v>
      </c>
      <c r="B2660" s="24">
        <v>0</v>
      </c>
      <c r="C2660" s="26">
        <v>0</v>
      </c>
      <c r="D2660" s="24">
        <v>0</v>
      </c>
      <c r="E2660" s="26">
        <v>0</v>
      </c>
      <c r="F2660" s="26">
        <v>0</v>
      </c>
      <c r="G2660" s="26">
        <v>0</v>
      </c>
      <c r="H2660" s="109" t="s">
        <v>20</v>
      </c>
    </row>
    <row r="2661" spans="1:8" ht="16.5" thickBot="1">
      <c r="A2661" s="12" t="s">
        <v>21</v>
      </c>
      <c r="B2661" s="24">
        <v>0.28399999999999997</v>
      </c>
      <c r="C2661" s="26">
        <v>0.112</v>
      </c>
      <c r="D2661" s="24">
        <v>0.496</v>
      </c>
      <c r="E2661" s="26">
        <v>0.28399999999999997</v>
      </c>
      <c r="F2661" s="26">
        <v>0.14499999999999999</v>
      </c>
      <c r="G2661" s="26">
        <v>6.2E-2</v>
      </c>
      <c r="H2661" s="109" t="s">
        <v>846</v>
      </c>
    </row>
    <row r="2662" spans="1:8" ht="16.5" thickBot="1">
      <c r="A2662" s="12" t="s">
        <v>22</v>
      </c>
      <c r="B2662" s="24">
        <v>4.6220000000000002E-3</v>
      </c>
      <c r="C2662" s="26">
        <v>6.5030000000000001E-3</v>
      </c>
      <c r="D2662" s="24">
        <v>1.6E-2</v>
      </c>
      <c r="E2662" s="26">
        <v>5.0000000000000001E-3</v>
      </c>
      <c r="F2662" s="26">
        <v>5.0000000000000001E-3</v>
      </c>
      <c r="G2662" s="26">
        <v>1E-3</v>
      </c>
      <c r="H2662" s="109" t="s">
        <v>847</v>
      </c>
    </row>
    <row r="2663" spans="1:8" ht="16.5" thickBot="1">
      <c r="A2663" s="12" t="s">
        <v>23</v>
      </c>
      <c r="B2663" s="24">
        <v>0.79700000000000004</v>
      </c>
      <c r="C2663" s="26">
        <v>0.58599999999999997</v>
      </c>
      <c r="D2663" s="24">
        <v>0.25700000000000001</v>
      </c>
      <c r="E2663" s="26">
        <v>0.153</v>
      </c>
      <c r="F2663" s="26">
        <v>0.50800000000000001</v>
      </c>
      <c r="G2663" s="26">
        <v>0.253</v>
      </c>
      <c r="H2663" s="109" t="s">
        <v>856</v>
      </c>
    </row>
    <row r="2664" spans="1:8" ht="16.5" thickBot="1">
      <c r="A2664" s="12" t="s">
        <v>24</v>
      </c>
      <c r="B2664" s="24">
        <v>0</v>
      </c>
      <c r="C2664" s="26">
        <v>0</v>
      </c>
      <c r="D2664" s="24">
        <v>0</v>
      </c>
      <c r="E2664" s="26">
        <v>0</v>
      </c>
      <c r="F2664" s="26">
        <v>1.4999999999999999E-2</v>
      </c>
      <c r="G2664" s="26">
        <v>4.4999999999999998E-2</v>
      </c>
      <c r="H2664" s="109" t="s">
        <v>818</v>
      </c>
    </row>
    <row r="2665" spans="1:8" ht="16.5" thickBot="1">
      <c r="A2665" s="12" t="s">
        <v>25</v>
      </c>
      <c r="B2665" s="24">
        <v>0</v>
      </c>
      <c r="C2665" s="26">
        <v>0</v>
      </c>
      <c r="D2665" s="24">
        <v>0</v>
      </c>
      <c r="E2665" s="26">
        <v>0</v>
      </c>
      <c r="F2665" s="26">
        <v>0</v>
      </c>
      <c r="G2665" s="26">
        <v>0</v>
      </c>
      <c r="H2665" s="109" t="s">
        <v>26</v>
      </c>
    </row>
    <row r="2666" spans="1:8" ht="16.5" thickBot="1">
      <c r="A2666" s="12" t="s">
        <v>27</v>
      </c>
      <c r="B2666" s="24">
        <v>2.5000000000000001E-2</v>
      </c>
      <c r="C2666" s="26">
        <v>2.4E-2</v>
      </c>
      <c r="D2666" s="24">
        <v>7.6999999999999999E-2</v>
      </c>
      <c r="E2666" s="26">
        <v>0.10100000000000001</v>
      </c>
      <c r="F2666" s="26">
        <v>0</v>
      </c>
      <c r="G2666" s="26">
        <v>0</v>
      </c>
      <c r="H2666" s="109" t="s">
        <v>851</v>
      </c>
    </row>
    <row r="2667" spans="1:8" ht="16.5" thickBot="1">
      <c r="A2667" s="12" t="s">
        <v>28</v>
      </c>
      <c r="B2667" s="24">
        <v>0</v>
      </c>
      <c r="C2667" s="26">
        <v>0</v>
      </c>
      <c r="D2667" s="24">
        <v>0</v>
      </c>
      <c r="E2667" s="26">
        <v>0</v>
      </c>
      <c r="F2667" s="26">
        <v>0</v>
      </c>
      <c r="G2667" s="26">
        <v>2.1999999999999999E-2</v>
      </c>
      <c r="H2667" s="109" t="s">
        <v>853</v>
      </c>
    </row>
    <row r="2668" spans="1:8" ht="16.5" thickBot="1">
      <c r="A2668" s="12" t="s">
        <v>29</v>
      </c>
      <c r="B2668" s="24">
        <v>0</v>
      </c>
      <c r="C2668" s="26">
        <v>0</v>
      </c>
      <c r="D2668" s="24">
        <v>0</v>
      </c>
      <c r="E2668" s="26">
        <v>0</v>
      </c>
      <c r="F2668" s="26">
        <v>0</v>
      </c>
      <c r="G2668" s="26">
        <v>0</v>
      </c>
      <c r="H2668" s="109" t="s">
        <v>821</v>
      </c>
    </row>
    <row r="2669" spans="1:8" ht="16.5" thickBot="1">
      <c r="A2669" s="12" t="s">
        <v>30</v>
      </c>
      <c r="B2669" s="24">
        <v>0.34899999999999998</v>
      </c>
      <c r="C2669" s="26">
        <v>0.10199999999999999</v>
      </c>
      <c r="D2669" s="24">
        <v>0.16800000000000001</v>
      </c>
      <c r="E2669" s="26">
        <v>5.8000000000000003E-2</v>
      </c>
      <c r="F2669" s="26">
        <v>0.41199999999999998</v>
      </c>
      <c r="G2669" s="26">
        <v>0.109</v>
      </c>
      <c r="H2669" s="109" t="s">
        <v>848</v>
      </c>
    </row>
    <row r="2670" spans="1:8" ht="16.5" thickBot="1">
      <c r="A2670" s="12" t="s">
        <v>31</v>
      </c>
      <c r="B2670" s="24">
        <v>1.5740000000000001</v>
      </c>
      <c r="C2670" s="26">
        <v>0.52300000000000002</v>
      </c>
      <c r="D2670" s="24">
        <v>1.371</v>
      </c>
      <c r="E2670" s="26">
        <v>0.34399999999999997</v>
      </c>
      <c r="F2670" s="26">
        <v>1.8560000000000001</v>
      </c>
      <c r="G2670" s="26">
        <v>0.56899999999999995</v>
      </c>
      <c r="H2670" s="109" t="s">
        <v>849</v>
      </c>
    </row>
    <row r="2671" spans="1:8" ht="16.5" thickBot="1">
      <c r="A2671" s="12" t="s">
        <v>32</v>
      </c>
      <c r="B2671" s="24">
        <v>0</v>
      </c>
      <c r="C2671" s="26">
        <v>0</v>
      </c>
      <c r="D2671" s="24">
        <v>0</v>
      </c>
      <c r="E2671" s="26">
        <v>0</v>
      </c>
      <c r="F2671" s="26">
        <v>0</v>
      </c>
      <c r="G2671" s="26">
        <v>0</v>
      </c>
      <c r="H2671" s="109" t="s">
        <v>854</v>
      </c>
    </row>
    <row r="2672" spans="1:8" ht="16.5" thickBot="1">
      <c r="A2672" s="12" t="s">
        <v>33</v>
      </c>
      <c r="B2672" s="24">
        <v>20.064</v>
      </c>
      <c r="C2672" s="26">
        <v>14.928000000000001</v>
      </c>
      <c r="D2672" s="24">
        <v>14.374000000000001</v>
      </c>
      <c r="E2672" s="26">
        <v>13.321</v>
      </c>
      <c r="F2672" s="26">
        <v>23.713999999999999</v>
      </c>
      <c r="G2672" s="26">
        <v>11.848000000000001</v>
      </c>
      <c r="H2672" s="109" t="s">
        <v>852</v>
      </c>
    </row>
    <row r="2673" spans="1:8" ht="16.5" thickBot="1">
      <c r="A2673" s="12" t="s">
        <v>34</v>
      </c>
      <c r="B2673" s="24">
        <v>0.88100000000000001</v>
      </c>
      <c r="C2673" s="26">
        <v>0.39900000000000002</v>
      </c>
      <c r="D2673" s="24">
        <v>1.909</v>
      </c>
      <c r="E2673" s="26">
        <v>0.89700000000000002</v>
      </c>
      <c r="F2673" s="26">
        <v>4.8920000000000003</v>
      </c>
      <c r="G2673" s="26">
        <v>1.758</v>
      </c>
      <c r="H2673" s="109" t="s">
        <v>850</v>
      </c>
    </row>
    <row r="2674" spans="1:8" ht="16.5" thickBot="1">
      <c r="A2674" s="12" t="s">
        <v>35</v>
      </c>
      <c r="B2674" s="24">
        <v>0</v>
      </c>
      <c r="C2674" s="26">
        <v>0</v>
      </c>
      <c r="D2674" s="24">
        <v>0</v>
      </c>
      <c r="E2674" s="26">
        <v>0</v>
      </c>
      <c r="F2674" s="26">
        <v>0</v>
      </c>
      <c r="G2674" s="26">
        <v>0</v>
      </c>
      <c r="H2674" s="109" t="s">
        <v>36</v>
      </c>
    </row>
    <row r="2675" spans="1:8" ht="16.5" thickBot="1">
      <c r="A2675" s="54" t="s">
        <v>37</v>
      </c>
      <c r="B2675" s="27">
        <v>0</v>
      </c>
      <c r="C2675" s="28">
        <v>0</v>
      </c>
      <c r="D2675" s="27">
        <v>2.9000000000000001E-2</v>
      </c>
      <c r="E2675" s="28">
        <v>0.01</v>
      </c>
      <c r="F2675" s="26">
        <v>0</v>
      </c>
      <c r="G2675" s="26">
        <v>0</v>
      </c>
      <c r="H2675" s="108" t="s">
        <v>38</v>
      </c>
    </row>
    <row r="2676" spans="1:8" ht="16.5" thickBot="1">
      <c r="A2676" s="75" t="s">
        <v>552</v>
      </c>
      <c r="B2676" s="77">
        <f t="shared" ref="B2676" si="285">SUM(B2654:B2675)</f>
        <v>25.436322000000001</v>
      </c>
      <c r="C2676" s="77">
        <f t="shared" ref="C2676" si="286">SUM(C2654:C2675)</f>
        <v>17.746223000000001</v>
      </c>
      <c r="D2676" s="77">
        <f t="shared" ref="D2676" si="287">SUM(D2654:D2675)</f>
        <v>19.707999999999998</v>
      </c>
      <c r="E2676" s="77">
        <f t="shared" ref="E2676:G2676" si="288">SUM(E2654:E2675)</f>
        <v>15.993</v>
      </c>
      <c r="F2676" s="77">
        <f t="shared" si="288"/>
        <v>35.128999999999998</v>
      </c>
      <c r="G2676" s="77">
        <f t="shared" si="288"/>
        <v>17.863</v>
      </c>
      <c r="H2676" s="105" t="s">
        <v>855</v>
      </c>
    </row>
    <row r="2677" spans="1:8" ht="16.5" thickBot="1">
      <c r="A2677" s="75" t="s">
        <v>545</v>
      </c>
      <c r="B2677" s="77">
        <v>1086.3130000000001</v>
      </c>
      <c r="C2677" s="77">
        <v>803.822</v>
      </c>
      <c r="D2677" s="77">
        <v>1066.4960000000001</v>
      </c>
      <c r="E2677" s="77">
        <v>854.05399999999997</v>
      </c>
      <c r="F2677" s="126">
        <f>D2677/E2677*G2677</f>
        <v>1163.819469888321</v>
      </c>
      <c r="G2677" s="126">
        <v>931.99099999999999</v>
      </c>
      <c r="H2677" s="112" t="s">
        <v>553</v>
      </c>
    </row>
    <row r="2679" spans="1:8">
      <c r="F2679" s="4" t="s">
        <v>391</v>
      </c>
    </row>
    <row r="2680" spans="1:8">
      <c r="A2680" s="119" t="s">
        <v>232</v>
      </c>
      <c r="H2680" s="120" t="s">
        <v>233</v>
      </c>
    </row>
    <row r="2681" spans="1:8">
      <c r="A2681" s="97" t="s">
        <v>716</v>
      </c>
      <c r="H2681" s="102" t="s">
        <v>254</v>
      </c>
    </row>
    <row r="2682" spans="1:8" ht="16.5" customHeight="1" thickBot="1">
      <c r="A2682" s="68" t="s">
        <v>43</v>
      </c>
      <c r="E2682" s="38"/>
      <c r="G2682" s="38" t="s">
        <v>477</v>
      </c>
      <c r="H2682" s="38" t="s">
        <v>476</v>
      </c>
    </row>
    <row r="2683" spans="1:8" ht="16.5" thickBot="1">
      <c r="A2683" s="55" t="s">
        <v>7</v>
      </c>
      <c r="B2683" s="238">
        <v>2016</v>
      </c>
      <c r="C2683" s="239"/>
      <c r="D2683" s="238">
        <v>2017</v>
      </c>
      <c r="E2683" s="239"/>
      <c r="F2683" s="238">
        <v>2018</v>
      </c>
      <c r="G2683" s="239"/>
      <c r="H2683" s="56" t="s">
        <v>3</v>
      </c>
    </row>
    <row r="2684" spans="1:8">
      <c r="A2684" s="57"/>
      <c r="B2684" s="54" t="s">
        <v>46</v>
      </c>
      <c r="C2684" s="103" t="s">
        <v>47</v>
      </c>
      <c r="D2684" s="103" t="s">
        <v>46</v>
      </c>
      <c r="E2684" s="22" t="s">
        <v>47</v>
      </c>
      <c r="F2684" s="103" t="s">
        <v>46</v>
      </c>
      <c r="G2684" s="22" t="s">
        <v>47</v>
      </c>
      <c r="H2684" s="58"/>
    </row>
    <row r="2685" spans="1:8" ht="16.5" thickBot="1">
      <c r="A2685" s="59"/>
      <c r="B2685" s="23" t="s">
        <v>48</v>
      </c>
      <c r="C2685" s="6" t="s">
        <v>49</v>
      </c>
      <c r="D2685" s="107" t="s">
        <v>48</v>
      </c>
      <c r="E2685" s="2" t="s">
        <v>49</v>
      </c>
      <c r="F2685" s="107" t="s">
        <v>48</v>
      </c>
      <c r="G2685" s="2" t="s">
        <v>49</v>
      </c>
      <c r="H2685" s="60"/>
    </row>
    <row r="2686" spans="1:8" ht="17.25" thickTop="1" thickBot="1">
      <c r="A2686" s="12" t="s">
        <v>13</v>
      </c>
      <c r="B2686" s="24">
        <v>1.38</v>
      </c>
      <c r="C2686" s="26">
        <v>2.3105120800000001</v>
      </c>
      <c r="D2686" s="24">
        <v>0.78739999999999999</v>
      </c>
      <c r="E2686" s="26">
        <v>1.2142999999999999</v>
      </c>
      <c r="F2686" s="26">
        <v>0.98</v>
      </c>
      <c r="G2686" s="26">
        <v>1.2350000000000001</v>
      </c>
      <c r="H2686" s="109" t="s">
        <v>819</v>
      </c>
    </row>
    <row r="2687" spans="1:8" ht="16.5" thickBot="1">
      <c r="A2687" s="12" t="s">
        <v>14</v>
      </c>
      <c r="B2687" s="24">
        <v>14.8</v>
      </c>
      <c r="C2687" s="26">
        <v>12.497999999999999</v>
      </c>
      <c r="D2687" s="24">
        <v>20.289000000000001</v>
      </c>
      <c r="E2687" s="26">
        <v>20.294</v>
      </c>
      <c r="F2687" s="26">
        <v>49.247999999999998</v>
      </c>
      <c r="G2687" s="26">
        <v>70.48</v>
      </c>
      <c r="H2687" s="109" t="s">
        <v>840</v>
      </c>
    </row>
    <row r="2688" spans="1:8" ht="16.5" thickBot="1">
      <c r="A2688" s="12" t="s">
        <v>15</v>
      </c>
      <c r="B2688" s="24">
        <v>0.68600000000000005</v>
      </c>
      <c r="C2688" s="26">
        <v>0.44900000000000001</v>
      </c>
      <c r="D2688" s="24">
        <v>1.3660000000000001</v>
      </c>
      <c r="E2688" s="26">
        <v>0.26800000000000002</v>
      </c>
      <c r="F2688" s="26">
        <v>1.1100000000000001</v>
      </c>
      <c r="G2688" s="26">
        <v>0.89700000000000002</v>
      </c>
      <c r="H2688" s="109" t="s">
        <v>841</v>
      </c>
    </row>
    <row r="2689" spans="1:8" ht="16.5" thickBot="1">
      <c r="A2689" s="12" t="s">
        <v>16</v>
      </c>
      <c r="B2689" s="24">
        <v>4.0309999999999997</v>
      </c>
      <c r="C2689" s="26">
        <v>3.4289999999999998</v>
      </c>
      <c r="D2689" s="24">
        <v>0.69099999999999995</v>
      </c>
      <c r="E2689" s="26">
        <v>0.60699999999999998</v>
      </c>
      <c r="F2689" s="26">
        <v>1.022</v>
      </c>
      <c r="G2689" s="26">
        <v>0.55000000000000004</v>
      </c>
      <c r="H2689" s="109" t="s">
        <v>844</v>
      </c>
    </row>
    <row r="2690" spans="1:8" ht="16.5" thickBot="1">
      <c r="A2690" s="12" t="s">
        <v>17</v>
      </c>
      <c r="B2690" s="24">
        <v>2.3329999999999997E-2</v>
      </c>
      <c r="C2690" s="26">
        <v>1.6404256819999997E-2</v>
      </c>
      <c r="D2690" s="24">
        <v>6.8300000000000001E-4</v>
      </c>
      <c r="E2690" s="26">
        <v>4.7264985999999993E-4</v>
      </c>
      <c r="F2690" s="26">
        <v>1.2E-2</v>
      </c>
      <c r="G2690" s="26">
        <v>3.4000000000000002E-2</v>
      </c>
      <c r="H2690" s="109" t="s">
        <v>845</v>
      </c>
    </row>
    <row r="2691" spans="1:8" ht="16.5" thickBot="1">
      <c r="A2691" s="12" t="s">
        <v>18</v>
      </c>
      <c r="B2691" s="24">
        <v>0</v>
      </c>
      <c r="C2691" s="26">
        <v>0</v>
      </c>
      <c r="D2691" s="24">
        <v>0</v>
      </c>
      <c r="E2691" s="26">
        <v>0</v>
      </c>
      <c r="F2691" s="26">
        <v>0</v>
      </c>
      <c r="G2691" s="26">
        <v>0</v>
      </c>
      <c r="H2691" s="109" t="s">
        <v>820</v>
      </c>
    </row>
    <row r="2692" spans="1:8" ht="16.5" thickBot="1">
      <c r="A2692" s="12" t="s">
        <v>19</v>
      </c>
      <c r="B2692" s="24">
        <v>0</v>
      </c>
      <c r="C2692" s="26">
        <v>0</v>
      </c>
      <c r="D2692" s="24">
        <v>0</v>
      </c>
      <c r="E2692" s="26">
        <v>0</v>
      </c>
      <c r="F2692" s="26">
        <v>0</v>
      </c>
      <c r="G2692" s="26">
        <v>0</v>
      </c>
      <c r="H2692" s="109" t="s">
        <v>20</v>
      </c>
    </row>
    <row r="2693" spans="1:8" ht="16.5" thickBot="1">
      <c r="A2693" s="12" t="s">
        <v>21</v>
      </c>
      <c r="B2693" s="24">
        <v>11.675000000000001</v>
      </c>
      <c r="C2693" s="26">
        <v>4.5720000000000001</v>
      </c>
      <c r="D2693" s="24">
        <v>19.015999999999998</v>
      </c>
      <c r="E2693" s="26">
        <v>7.601</v>
      </c>
      <c r="F2693" s="26">
        <v>11.263</v>
      </c>
      <c r="G2693" s="26">
        <v>5.2640000000000002</v>
      </c>
      <c r="H2693" s="109" t="s">
        <v>846</v>
      </c>
    </row>
    <row r="2694" spans="1:8" ht="16.5" thickBot="1">
      <c r="A2694" s="12" t="s">
        <v>22</v>
      </c>
      <c r="B2694" s="24">
        <v>0.68905000000000005</v>
      </c>
      <c r="C2694" s="26">
        <v>0.36606499999999997</v>
      </c>
      <c r="D2694" s="24">
        <v>0.60499999999999998</v>
      </c>
      <c r="E2694" s="26">
        <v>0.35599999999999998</v>
      </c>
      <c r="F2694" s="26">
        <v>0.40899999999999997</v>
      </c>
      <c r="G2694" s="26">
        <v>0.38500000000000001</v>
      </c>
      <c r="H2694" s="109" t="s">
        <v>847</v>
      </c>
    </row>
    <row r="2695" spans="1:8" ht="16.5" thickBot="1">
      <c r="A2695" s="12" t="s">
        <v>23</v>
      </c>
      <c r="B2695" s="24">
        <v>0.28000000000000003</v>
      </c>
      <c r="C2695" s="26">
        <v>0.251</v>
      </c>
      <c r="D2695" s="24">
        <v>0.371</v>
      </c>
      <c r="E2695" s="26">
        <v>0.22500000000000001</v>
      </c>
      <c r="F2695" s="26">
        <v>0.40699999999999997</v>
      </c>
      <c r="G2695" s="26">
        <v>0.2</v>
      </c>
      <c r="H2695" s="109" t="s">
        <v>856</v>
      </c>
    </row>
    <row r="2696" spans="1:8" ht="16.5" thickBot="1">
      <c r="A2696" s="12" t="s">
        <v>24</v>
      </c>
      <c r="B2696" s="24">
        <v>10.874000000000001</v>
      </c>
      <c r="C2696" s="26">
        <v>5.3109999999999999</v>
      </c>
      <c r="D2696" s="24">
        <v>19.943999999999999</v>
      </c>
      <c r="E2696" s="26">
        <v>17.943999999999999</v>
      </c>
      <c r="F2696" s="26">
        <v>6.5259999999999998</v>
      </c>
      <c r="G2696" s="26">
        <v>8.0350000000000001</v>
      </c>
      <c r="H2696" s="109" t="s">
        <v>818</v>
      </c>
    </row>
    <row r="2697" spans="1:8" ht="16.5" thickBot="1">
      <c r="A2697" s="12" t="s">
        <v>25</v>
      </c>
      <c r="B2697" s="24">
        <v>1.9E-2</v>
      </c>
      <c r="C2697" s="26">
        <v>1.4E-2</v>
      </c>
      <c r="D2697" s="24">
        <v>0</v>
      </c>
      <c r="E2697" s="26">
        <v>2E-3</v>
      </c>
      <c r="F2697" s="26">
        <v>3.0000000000000001E-3</v>
      </c>
      <c r="G2697" s="26">
        <v>1.7999999999999999E-2</v>
      </c>
      <c r="H2697" s="109" t="s">
        <v>26</v>
      </c>
    </row>
    <row r="2698" spans="1:8" ht="16.5" thickBot="1">
      <c r="A2698" s="12" t="s">
        <v>27</v>
      </c>
      <c r="B2698" s="24">
        <v>0.97414599999999996</v>
      </c>
      <c r="C2698" s="26">
        <v>1.7545892000000003</v>
      </c>
      <c r="D2698" s="24">
        <v>1.3210219999999999</v>
      </c>
      <c r="E2698" s="26">
        <v>1.0763115999999999</v>
      </c>
      <c r="F2698" s="26">
        <v>0</v>
      </c>
      <c r="G2698" s="26">
        <v>0</v>
      </c>
      <c r="H2698" s="109" t="s">
        <v>851</v>
      </c>
    </row>
    <row r="2699" spans="1:8" ht="16.5" thickBot="1">
      <c r="A2699" s="12" t="s">
        <v>28</v>
      </c>
      <c r="B2699" s="24">
        <v>1.681</v>
      </c>
      <c r="C2699" s="26">
        <v>1.7350000000000001</v>
      </c>
      <c r="D2699" s="24">
        <v>2.1139999999999999</v>
      </c>
      <c r="E2699" s="26">
        <v>1.236</v>
      </c>
      <c r="F2699" s="26">
        <f>D2699/E2699*G2699</f>
        <v>1.6487831715210355</v>
      </c>
      <c r="G2699" s="26">
        <v>0.96399999999999997</v>
      </c>
      <c r="H2699" s="109" t="s">
        <v>853</v>
      </c>
    </row>
    <row r="2700" spans="1:8" ht="16.5" thickBot="1">
      <c r="A2700" s="12" t="s">
        <v>29</v>
      </c>
      <c r="B2700" s="24">
        <v>0</v>
      </c>
      <c r="C2700" s="26">
        <v>0</v>
      </c>
      <c r="D2700" s="24">
        <v>0</v>
      </c>
      <c r="E2700" s="26">
        <v>0</v>
      </c>
      <c r="F2700" s="26">
        <v>0</v>
      </c>
      <c r="G2700" s="26">
        <v>0</v>
      </c>
      <c r="H2700" s="109" t="s">
        <v>821</v>
      </c>
    </row>
    <row r="2701" spans="1:8" ht="16.5" thickBot="1">
      <c r="A2701" s="12" t="s">
        <v>30</v>
      </c>
      <c r="B2701" s="24">
        <v>1.99</v>
      </c>
      <c r="C2701" s="26">
        <v>0.58499999999999996</v>
      </c>
      <c r="D2701" s="24">
        <v>5.5910000000000002</v>
      </c>
      <c r="E2701" s="26">
        <v>1.6739999999999999</v>
      </c>
      <c r="F2701" s="26">
        <v>3.04</v>
      </c>
      <c r="G2701" s="26">
        <v>0.86099999999999999</v>
      </c>
      <c r="H2701" s="109" t="s">
        <v>848</v>
      </c>
    </row>
    <row r="2702" spans="1:8" ht="16.5" thickBot="1">
      <c r="A2702" s="12" t="s">
        <v>31</v>
      </c>
      <c r="B2702" s="24">
        <v>1.92</v>
      </c>
      <c r="C2702" s="26">
        <v>0.42299999999999999</v>
      </c>
      <c r="D2702" s="24">
        <v>3.1949999999999998</v>
      </c>
      <c r="E2702" s="26">
        <v>0.88600000000000001</v>
      </c>
      <c r="F2702" s="26">
        <v>1.2629999999999999</v>
      </c>
      <c r="G2702" s="26">
        <v>0.56899999999999995</v>
      </c>
      <c r="H2702" s="109" t="s">
        <v>849</v>
      </c>
    </row>
    <row r="2703" spans="1:8" ht="16.5" thickBot="1">
      <c r="A2703" s="12" t="s">
        <v>32</v>
      </c>
      <c r="B2703" s="24">
        <v>0</v>
      </c>
      <c r="C2703" s="26">
        <v>0</v>
      </c>
      <c r="D2703" s="24">
        <v>0</v>
      </c>
      <c r="E2703" s="26">
        <v>0</v>
      </c>
      <c r="F2703" s="26">
        <v>0</v>
      </c>
      <c r="G2703" s="26">
        <v>0</v>
      </c>
      <c r="H2703" s="109" t="s">
        <v>854</v>
      </c>
    </row>
    <row r="2704" spans="1:8" ht="16.5" thickBot="1">
      <c r="A2704" s="12" t="s">
        <v>33</v>
      </c>
      <c r="B2704" s="24">
        <v>51.898000000000003</v>
      </c>
      <c r="C2704" s="26">
        <v>40.204419889502759</v>
      </c>
      <c r="D2704" s="24">
        <v>80.106999999999999</v>
      </c>
      <c r="E2704" s="26">
        <v>42.546154927597357</v>
      </c>
      <c r="F2704" s="26">
        <v>95.35</v>
      </c>
      <c r="G2704" s="26">
        <v>46.76</v>
      </c>
      <c r="H2704" s="109" t="s">
        <v>852</v>
      </c>
    </row>
    <row r="2705" spans="1:8" ht="16.5" thickBot="1">
      <c r="A2705" s="12" t="s">
        <v>34</v>
      </c>
      <c r="B2705" s="24">
        <v>10.257999999999999</v>
      </c>
      <c r="C2705" s="26">
        <v>7.2210000000000001</v>
      </c>
      <c r="D2705" s="24">
        <v>11.776</v>
      </c>
      <c r="E2705" s="26">
        <v>6.7430000000000003</v>
      </c>
      <c r="F2705" s="26">
        <v>10.599</v>
      </c>
      <c r="G2705" s="26">
        <v>3.9780000000000002</v>
      </c>
      <c r="H2705" s="109" t="s">
        <v>850</v>
      </c>
    </row>
    <row r="2706" spans="1:8" ht="16.5" thickBot="1">
      <c r="A2706" s="12" t="s">
        <v>35</v>
      </c>
      <c r="B2706" s="24">
        <v>0</v>
      </c>
      <c r="C2706" s="26">
        <v>0</v>
      </c>
      <c r="D2706" s="24">
        <v>0</v>
      </c>
      <c r="E2706" s="26">
        <v>0</v>
      </c>
      <c r="F2706" s="26">
        <v>0</v>
      </c>
      <c r="G2706" s="26">
        <v>0</v>
      </c>
      <c r="H2706" s="109" t="s">
        <v>36</v>
      </c>
    </row>
    <row r="2707" spans="1:8" ht="16.5" thickBot="1">
      <c r="A2707" s="54" t="s">
        <v>37</v>
      </c>
      <c r="B2707" s="27">
        <v>0.20899999999999999</v>
      </c>
      <c r="C2707" s="28">
        <v>9.4E-2</v>
      </c>
      <c r="D2707" s="27">
        <v>2.5419999999999998</v>
      </c>
      <c r="E2707" s="28">
        <v>0.997</v>
      </c>
      <c r="F2707" s="26">
        <v>1.036</v>
      </c>
      <c r="G2707" s="26">
        <v>0.88900000000000001</v>
      </c>
      <c r="H2707" s="108" t="s">
        <v>38</v>
      </c>
    </row>
    <row r="2708" spans="1:8" ht="16.5" thickBot="1">
      <c r="A2708" s="75" t="s">
        <v>552</v>
      </c>
      <c r="B2708" s="77">
        <f t="shared" ref="B2708" si="289">SUM(B2686:B2707)</f>
        <v>113.38752600000001</v>
      </c>
      <c r="C2708" s="77">
        <f t="shared" ref="C2708" si="290">SUM(C2686:C2707)</f>
        <v>81.233990426322762</v>
      </c>
      <c r="D2708" s="77">
        <f t="shared" ref="D2708" si="291">SUM(D2686:D2707)</f>
        <v>169.716105</v>
      </c>
      <c r="E2708" s="77">
        <f t="shared" ref="E2708:G2708" si="292">SUM(E2686:E2707)</f>
        <v>103.67023917745736</v>
      </c>
      <c r="F2708" s="77">
        <f t="shared" si="292"/>
        <v>183.91678317152102</v>
      </c>
      <c r="G2708" s="77">
        <f t="shared" si="292"/>
        <v>141.11900000000003</v>
      </c>
      <c r="H2708" s="105" t="s">
        <v>855</v>
      </c>
    </row>
    <row r="2709" spans="1:8" ht="16.5" thickBot="1">
      <c r="A2709" s="75" t="s">
        <v>545</v>
      </c>
      <c r="B2709" s="77">
        <v>3097.3879999999999</v>
      </c>
      <c r="C2709" s="77">
        <v>3471.8739999999998</v>
      </c>
      <c r="D2709" s="77">
        <v>3370.248</v>
      </c>
      <c r="E2709" s="77">
        <v>3387.078</v>
      </c>
      <c r="F2709" s="126">
        <v>3599.797</v>
      </c>
      <c r="G2709" s="126">
        <v>3662.0610000000001</v>
      </c>
      <c r="H2709" s="112" t="s">
        <v>553</v>
      </c>
    </row>
    <row r="2713" spans="1:8">
      <c r="A2713" s="119" t="s">
        <v>235</v>
      </c>
      <c r="H2713" s="120" t="s">
        <v>236</v>
      </c>
    </row>
    <row r="2714" spans="1:8">
      <c r="A2714" s="97" t="s">
        <v>717</v>
      </c>
      <c r="G2714" s="160" t="s">
        <v>824</v>
      </c>
      <c r="H2714" s="102" t="s">
        <v>257</v>
      </c>
    </row>
    <row r="2715" spans="1:8" ht="16.5" customHeight="1" thickBot="1">
      <c r="A2715" s="68" t="s">
        <v>43</v>
      </c>
      <c r="E2715" s="38"/>
      <c r="G2715" s="38" t="s">
        <v>477</v>
      </c>
      <c r="H2715" s="38" t="s">
        <v>476</v>
      </c>
    </row>
    <row r="2716" spans="1:8" ht="16.5" thickBot="1">
      <c r="A2716" s="55" t="s">
        <v>7</v>
      </c>
      <c r="B2716" s="238">
        <v>2016</v>
      </c>
      <c r="C2716" s="239"/>
      <c r="D2716" s="238">
        <v>2017</v>
      </c>
      <c r="E2716" s="239"/>
      <c r="F2716" s="238">
        <v>2018</v>
      </c>
      <c r="G2716" s="239"/>
      <c r="H2716" s="56" t="s">
        <v>3</v>
      </c>
    </row>
    <row r="2717" spans="1:8">
      <c r="A2717" s="57"/>
      <c r="B2717" s="54" t="s">
        <v>46</v>
      </c>
      <c r="C2717" s="103" t="s">
        <v>47</v>
      </c>
      <c r="D2717" s="103" t="s">
        <v>46</v>
      </c>
      <c r="E2717" s="22" t="s">
        <v>47</v>
      </c>
      <c r="F2717" s="144" t="s">
        <v>46</v>
      </c>
      <c r="G2717" s="22" t="s">
        <v>47</v>
      </c>
      <c r="H2717" s="58"/>
    </row>
    <row r="2718" spans="1:8" ht="16.5" thickBot="1">
      <c r="A2718" s="59"/>
      <c r="B2718" s="23" t="s">
        <v>48</v>
      </c>
      <c r="C2718" s="6" t="s">
        <v>49</v>
      </c>
      <c r="D2718" s="107" t="s">
        <v>48</v>
      </c>
      <c r="E2718" s="2" t="s">
        <v>49</v>
      </c>
      <c r="F2718" s="147" t="s">
        <v>48</v>
      </c>
      <c r="G2718" s="2" t="s">
        <v>49</v>
      </c>
      <c r="H2718" s="60"/>
    </row>
    <row r="2719" spans="1:8" ht="17.25" thickTop="1" thickBot="1">
      <c r="A2719" s="12" t="s">
        <v>13</v>
      </c>
      <c r="B2719" s="24">
        <v>2.1</v>
      </c>
      <c r="C2719" s="26">
        <v>2.024</v>
      </c>
      <c r="D2719" s="24">
        <v>2.2000000000000002</v>
      </c>
      <c r="E2719" s="26">
        <v>2.1</v>
      </c>
      <c r="F2719" s="26">
        <v>0</v>
      </c>
      <c r="G2719" s="26">
        <v>0</v>
      </c>
      <c r="H2719" s="149" t="s">
        <v>819</v>
      </c>
    </row>
    <row r="2720" spans="1:8" ht="16.5" thickBot="1">
      <c r="A2720" s="12" t="s">
        <v>14</v>
      </c>
      <c r="B2720" s="24">
        <v>0.158</v>
      </c>
      <c r="C2720" s="26">
        <v>9.1999999999999998E-2</v>
      </c>
      <c r="D2720" s="24">
        <v>0.158</v>
      </c>
      <c r="E2720" s="26">
        <v>0.14399999999999999</v>
      </c>
      <c r="F2720" s="26">
        <v>0</v>
      </c>
      <c r="G2720" s="26">
        <v>0</v>
      </c>
      <c r="H2720" s="149" t="s">
        <v>840</v>
      </c>
    </row>
    <row r="2721" spans="1:8" ht="16.5" thickBot="1">
      <c r="A2721" s="12" t="s">
        <v>15</v>
      </c>
      <c r="B2721" s="24">
        <v>2E-3</v>
      </c>
      <c r="C2721" s="26">
        <v>5.0000000000000001E-3</v>
      </c>
      <c r="D2721" s="24">
        <v>0.111</v>
      </c>
      <c r="E2721" s="26">
        <v>0.11700000000000001</v>
      </c>
      <c r="F2721" s="26">
        <v>0</v>
      </c>
      <c r="G2721" s="26">
        <v>0</v>
      </c>
      <c r="H2721" s="149" t="s">
        <v>841</v>
      </c>
    </row>
    <row r="2722" spans="1:8" ht="16.5" thickBot="1">
      <c r="A2722" s="12" t="s">
        <v>16</v>
      </c>
      <c r="B2722" s="24">
        <v>0</v>
      </c>
      <c r="C2722" s="26">
        <v>0</v>
      </c>
      <c r="D2722" s="24">
        <v>2E-3</v>
      </c>
      <c r="E2722" s="26">
        <v>5.0000000000000001E-3</v>
      </c>
      <c r="F2722" s="26">
        <v>0</v>
      </c>
      <c r="G2722" s="26">
        <v>0</v>
      </c>
      <c r="H2722" s="149" t="s">
        <v>844</v>
      </c>
    </row>
    <row r="2723" spans="1:8" ht="16.5" thickBot="1">
      <c r="A2723" s="12" t="s">
        <v>17</v>
      </c>
      <c r="B2723" s="24">
        <v>3.6999999999999999E-4</v>
      </c>
      <c r="C2723" s="26">
        <v>3.2325527E-4</v>
      </c>
      <c r="D2723" s="24">
        <v>1.4599999999999999E-3</v>
      </c>
      <c r="E2723" s="26">
        <v>4.8817654300000006E-3</v>
      </c>
      <c r="F2723" s="26">
        <v>0</v>
      </c>
      <c r="G2723" s="26">
        <v>0</v>
      </c>
      <c r="H2723" s="149" t="s">
        <v>845</v>
      </c>
    </row>
    <row r="2724" spans="1:8" ht="16.5" thickBot="1">
      <c r="A2724" s="12" t="s">
        <v>18</v>
      </c>
      <c r="B2724" s="24">
        <v>0</v>
      </c>
      <c r="C2724" s="26">
        <v>0</v>
      </c>
      <c r="D2724" s="24">
        <v>0</v>
      </c>
      <c r="E2724" s="26">
        <v>0</v>
      </c>
      <c r="F2724" s="26">
        <v>0</v>
      </c>
      <c r="G2724" s="26">
        <v>0</v>
      </c>
      <c r="H2724" s="149" t="s">
        <v>820</v>
      </c>
    </row>
    <row r="2725" spans="1:8" ht="16.5" thickBot="1">
      <c r="A2725" s="12" t="s">
        <v>19</v>
      </c>
      <c r="B2725" s="24">
        <v>0</v>
      </c>
      <c r="C2725" s="26">
        <v>0</v>
      </c>
      <c r="D2725" s="24">
        <v>7.5999999999999998E-2</v>
      </c>
      <c r="E2725" s="26">
        <v>3.9E-2</v>
      </c>
      <c r="F2725" s="26">
        <v>2.8000000000000001E-2</v>
      </c>
      <c r="G2725" s="26">
        <v>0.01</v>
      </c>
      <c r="H2725" s="149" t="s">
        <v>20</v>
      </c>
    </row>
    <row r="2726" spans="1:8" ht="16.5" thickBot="1">
      <c r="A2726" s="12" t="s">
        <v>21</v>
      </c>
      <c r="B2726" s="24">
        <v>12.834</v>
      </c>
      <c r="C2726" s="26">
        <v>6.5309999999999997</v>
      </c>
      <c r="D2726" s="24">
        <v>8.4079999999999995</v>
      </c>
      <c r="E2726" s="26">
        <v>5.4210000000000003</v>
      </c>
      <c r="F2726" s="26">
        <v>4.0960000000000001</v>
      </c>
      <c r="G2726" s="26">
        <v>2.3170000000000002</v>
      </c>
      <c r="H2726" s="149" t="s">
        <v>846</v>
      </c>
    </row>
    <row r="2727" spans="1:8" ht="16.5" thickBot="1">
      <c r="A2727" s="12" t="s">
        <v>22</v>
      </c>
      <c r="B2727" s="24">
        <v>0</v>
      </c>
      <c r="C2727" s="26">
        <v>0</v>
      </c>
      <c r="D2727" s="24">
        <v>0.02</v>
      </c>
      <c r="E2727" s="26">
        <v>2.5999999999999999E-2</v>
      </c>
      <c r="F2727" s="26">
        <v>0</v>
      </c>
      <c r="G2727" s="26">
        <v>0</v>
      </c>
      <c r="H2727" s="149" t="s">
        <v>847</v>
      </c>
    </row>
    <row r="2728" spans="1:8" ht="16.5" thickBot="1">
      <c r="A2728" s="12" t="s">
        <v>23</v>
      </c>
      <c r="B2728" s="24">
        <v>0</v>
      </c>
      <c r="C2728" s="26">
        <v>0</v>
      </c>
      <c r="D2728" s="24">
        <v>8.3000000000000004E-2</v>
      </c>
      <c r="E2728" s="26">
        <v>7.4999999999999997E-2</v>
      </c>
      <c r="F2728" s="26">
        <v>0.86499999999999999</v>
      </c>
      <c r="G2728" s="26">
        <v>0.33600000000000002</v>
      </c>
      <c r="H2728" s="149" t="s">
        <v>856</v>
      </c>
    </row>
    <row r="2729" spans="1:8" ht="16.5" thickBot="1">
      <c r="A2729" s="12" t="s">
        <v>24</v>
      </c>
      <c r="B2729" s="24">
        <v>6.0000000000000001E-3</v>
      </c>
      <c r="C2729" s="26">
        <v>8.0000000000000002E-3</v>
      </c>
      <c r="D2729" s="24">
        <v>0.02</v>
      </c>
      <c r="E2729" s="26">
        <v>5.3999999999999999E-2</v>
      </c>
      <c r="F2729" s="26">
        <v>0</v>
      </c>
      <c r="G2729" s="26">
        <v>0</v>
      </c>
      <c r="H2729" s="149" t="s">
        <v>818</v>
      </c>
    </row>
    <row r="2730" spans="1:8" ht="16.5" thickBot="1">
      <c r="A2730" s="12" t="s">
        <v>25</v>
      </c>
      <c r="B2730" s="24">
        <v>0</v>
      </c>
      <c r="C2730" s="26">
        <v>0</v>
      </c>
      <c r="D2730" s="24">
        <v>0</v>
      </c>
      <c r="E2730" s="26">
        <v>0</v>
      </c>
      <c r="F2730" s="26">
        <v>0</v>
      </c>
      <c r="G2730" s="26">
        <v>0</v>
      </c>
      <c r="H2730" s="149" t="s">
        <v>26</v>
      </c>
    </row>
    <row r="2731" spans="1:8" ht="16.5" thickBot="1">
      <c r="A2731" s="12" t="s">
        <v>27</v>
      </c>
      <c r="B2731" s="24">
        <v>2.5311000000000004E-2</v>
      </c>
      <c r="C2731" s="26">
        <v>2.3870600000000002E-2</v>
      </c>
      <c r="D2731" s="24">
        <v>0.10212499999999999</v>
      </c>
      <c r="E2731" s="26">
        <v>0.1294592</v>
      </c>
      <c r="F2731" s="26">
        <v>0</v>
      </c>
      <c r="G2731" s="26">
        <v>0</v>
      </c>
      <c r="H2731" s="149" t="s">
        <v>851</v>
      </c>
    </row>
    <row r="2732" spans="1:8" ht="16.5" thickBot="1">
      <c r="A2732" s="12" t="s">
        <v>28</v>
      </c>
      <c r="B2732" s="24">
        <v>0</v>
      </c>
      <c r="C2732" s="26">
        <v>0</v>
      </c>
      <c r="D2732" s="24">
        <v>5.0000000000000001E-3</v>
      </c>
      <c r="E2732" s="26">
        <v>8.0000000000000002E-3</v>
      </c>
      <c r="F2732" s="26">
        <f>D2732/E2732*G2732</f>
        <v>6.2500000000000001E-4</v>
      </c>
      <c r="G2732" s="26">
        <v>1E-3</v>
      </c>
      <c r="H2732" s="149" t="s">
        <v>853</v>
      </c>
    </row>
    <row r="2733" spans="1:8" ht="16.5" thickBot="1">
      <c r="A2733" s="12" t="s">
        <v>29</v>
      </c>
      <c r="B2733" s="24">
        <v>0</v>
      </c>
      <c r="C2733" s="26">
        <v>0</v>
      </c>
      <c r="D2733" s="24">
        <v>0</v>
      </c>
      <c r="E2733" s="26">
        <v>0</v>
      </c>
      <c r="F2733" s="26">
        <v>0</v>
      </c>
      <c r="G2733" s="26">
        <v>0</v>
      </c>
      <c r="H2733" s="149" t="s">
        <v>821</v>
      </c>
    </row>
    <row r="2734" spans="1:8" ht="16.5" thickBot="1">
      <c r="A2734" s="12" t="s">
        <v>30</v>
      </c>
      <c r="B2734" s="24">
        <v>0</v>
      </c>
      <c r="C2734" s="26">
        <v>2E-3</v>
      </c>
      <c r="D2734" s="24">
        <v>0.11899999999999999</v>
      </c>
      <c r="E2734" s="26">
        <v>4.5999999999999999E-2</v>
      </c>
      <c r="F2734" s="26">
        <v>0</v>
      </c>
      <c r="G2734" s="26">
        <v>0</v>
      </c>
      <c r="H2734" s="149" t="s">
        <v>848</v>
      </c>
    </row>
    <row r="2735" spans="1:8" ht="16.5" thickBot="1">
      <c r="A2735" s="12" t="s">
        <v>31</v>
      </c>
      <c r="B2735" s="24">
        <v>1.982</v>
      </c>
      <c r="C2735" s="26">
        <v>0.438</v>
      </c>
      <c r="D2735" s="24">
        <v>6.3970000000000002</v>
      </c>
      <c r="E2735" s="26">
        <v>1.5669999999999999</v>
      </c>
      <c r="F2735" s="26">
        <v>0</v>
      </c>
      <c r="G2735" s="26">
        <v>0</v>
      </c>
      <c r="H2735" s="149" t="s">
        <v>849</v>
      </c>
    </row>
    <row r="2736" spans="1:8" ht="16.5" thickBot="1">
      <c r="A2736" s="12" t="s">
        <v>32</v>
      </c>
      <c r="B2736" s="24">
        <v>0</v>
      </c>
      <c r="C2736" s="26">
        <v>0</v>
      </c>
      <c r="D2736" s="24">
        <v>0</v>
      </c>
      <c r="E2736" s="26">
        <v>0</v>
      </c>
      <c r="F2736" s="26">
        <v>0</v>
      </c>
      <c r="G2736" s="26">
        <v>0</v>
      </c>
      <c r="H2736" s="149" t="s">
        <v>854</v>
      </c>
    </row>
    <row r="2737" spans="1:8" ht="16.5" thickBot="1">
      <c r="A2737" s="12" t="s">
        <v>33</v>
      </c>
      <c r="B2737" s="24">
        <v>0.51600000000000001</v>
      </c>
      <c r="C2737" s="26">
        <v>0.57137117026619788</v>
      </c>
      <c r="D2737" s="24">
        <v>0.377</v>
      </c>
      <c r="E2737" s="26">
        <v>0.14289329396878955</v>
      </c>
      <c r="F2737" s="26">
        <v>133.65</v>
      </c>
      <c r="G2737" s="26">
        <v>61.718000000000004</v>
      </c>
      <c r="H2737" s="149" t="s">
        <v>852</v>
      </c>
    </row>
    <row r="2738" spans="1:8" ht="16.5" thickBot="1">
      <c r="A2738" s="12" t="s">
        <v>34</v>
      </c>
      <c r="B2738" s="24">
        <v>6.3E-2</v>
      </c>
      <c r="C2738" s="26">
        <v>6.5000000000000002E-2</v>
      </c>
      <c r="D2738" s="24">
        <v>362.572</v>
      </c>
      <c r="E2738" s="26">
        <v>201.44300000000001</v>
      </c>
      <c r="F2738" s="26">
        <v>0</v>
      </c>
      <c r="G2738" s="26">
        <v>0</v>
      </c>
      <c r="H2738" s="149" t="s">
        <v>850</v>
      </c>
    </row>
    <row r="2739" spans="1:8" ht="16.5" thickBot="1">
      <c r="A2739" s="12" t="s">
        <v>35</v>
      </c>
      <c r="B2739" s="24">
        <v>0</v>
      </c>
      <c r="C2739" s="26">
        <v>0</v>
      </c>
      <c r="D2739" s="24">
        <v>0</v>
      </c>
      <c r="E2739" s="26">
        <v>0</v>
      </c>
      <c r="F2739" s="26">
        <v>0</v>
      </c>
      <c r="G2739" s="26">
        <v>0</v>
      </c>
      <c r="H2739" s="149" t="s">
        <v>36</v>
      </c>
    </row>
    <row r="2740" spans="1:8" ht="16.5" thickBot="1">
      <c r="A2740" s="54" t="s">
        <v>37</v>
      </c>
      <c r="B2740" s="27">
        <v>0</v>
      </c>
      <c r="C2740" s="28">
        <v>0</v>
      </c>
      <c r="D2740" s="27">
        <v>1.3680000000000001</v>
      </c>
      <c r="E2740" s="28">
        <v>0.74</v>
      </c>
      <c r="F2740" s="26">
        <v>5.6000000000000001E-2</v>
      </c>
      <c r="G2740" s="26">
        <v>0.03</v>
      </c>
      <c r="H2740" s="148" t="s">
        <v>38</v>
      </c>
    </row>
    <row r="2741" spans="1:8" ht="16.5" thickBot="1">
      <c r="A2741" s="75" t="s">
        <v>552</v>
      </c>
      <c r="B2741" s="77">
        <f t="shared" ref="B2741" si="293">SUM(B2719:B2740)</f>
        <v>17.686680999999997</v>
      </c>
      <c r="C2741" s="77">
        <f t="shared" ref="C2741" si="294">SUM(C2719:C2740)</f>
        <v>9.7605650255361986</v>
      </c>
      <c r="D2741" s="77">
        <f t="shared" ref="D2741" si="295">SUM(D2719:D2740)</f>
        <v>382.01958500000001</v>
      </c>
      <c r="E2741" s="77">
        <f t="shared" ref="E2741" si="296">SUM(E2719:E2740)</f>
        <v>212.06223425939882</v>
      </c>
      <c r="F2741" s="126">
        <f>SUM(F2719:F2740)</f>
        <v>138.69562500000001</v>
      </c>
      <c r="G2741" s="126">
        <f>SUM(G2719:G2740)</f>
        <v>64.412000000000006</v>
      </c>
      <c r="H2741" s="145" t="s">
        <v>855</v>
      </c>
    </row>
    <row r="2742" spans="1:8" ht="16.5" thickBot="1">
      <c r="A2742" s="75" t="s">
        <v>545</v>
      </c>
      <c r="B2742" s="77">
        <v>113.691</v>
      </c>
      <c r="C2742" s="77">
        <v>85.153000000000006</v>
      </c>
      <c r="D2742" s="77">
        <v>2775.1880000000001</v>
      </c>
      <c r="E2742" s="77">
        <v>2373.9760000000001</v>
      </c>
      <c r="F2742" s="126">
        <v>174.01400000000001</v>
      </c>
      <c r="G2742" s="126">
        <v>80.667000000000002</v>
      </c>
      <c r="H2742" s="112" t="s">
        <v>553</v>
      </c>
    </row>
    <row r="2743" spans="1:8">
      <c r="A2743" s="86"/>
      <c r="B2743" s="87"/>
      <c r="C2743" s="87"/>
      <c r="D2743" s="87"/>
      <c r="E2743" s="87"/>
      <c r="F2743" s="87"/>
      <c r="G2743" s="87"/>
      <c r="H2743" s="115"/>
    </row>
    <row r="2744" spans="1:8">
      <c r="A2744" s="119" t="s">
        <v>238</v>
      </c>
      <c r="H2744" s="120" t="s">
        <v>239</v>
      </c>
    </row>
    <row r="2745" spans="1:8">
      <c r="A2745" s="98" t="s">
        <v>718</v>
      </c>
      <c r="H2745" s="102" t="s">
        <v>260</v>
      </c>
    </row>
    <row r="2746" spans="1:8" ht="16.5" customHeight="1" thickBot="1">
      <c r="A2746" s="68" t="s">
        <v>43</v>
      </c>
      <c r="E2746" s="38"/>
      <c r="G2746" s="38" t="s">
        <v>477</v>
      </c>
      <c r="H2746" s="38" t="s">
        <v>476</v>
      </c>
    </row>
    <row r="2747" spans="1:8" ht="16.5" thickBot="1">
      <c r="A2747" s="55" t="s">
        <v>7</v>
      </c>
      <c r="B2747" s="238">
        <v>2016</v>
      </c>
      <c r="C2747" s="239"/>
      <c r="D2747" s="238">
        <v>2017</v>
      </c>
      <c r="E2747" s="239"/>
      <c r="F2747" s="240">
        <v>2018</v>
      </c>
      <c r="G2747" s="241"/>
      <c r="H2747" s="176" t="s">
        <v>3</v>
      </c>
    </row>
    <row r="2748" spans="1:8">
      <c r="A2748" s="57"/>
      <c r="B2748" s="54" t="s">
        <v>46</v>
      </c>
      <c r="C2748" s="100" t="s">
        <v>47</v>
      </c>
      <c r="D2748" s="103" t="s">
        <v>46</v>
      </c>
      <c r="E2748" s="22" t="s">
        <v>47</v>
      </c>
      <c r="F2748" s="177" t="s">
        <v>46</v>
      </c>
      <c r="G2748" s="178" t="s">
        <v>47</v>
      </c>
      <c r="H2748" s="179"/>
    </row>
    <row r="2749" spans="1:8" ht="16.5" thickBot="1">
      <c r="A2749" s="59"/>
      <c r="B2749" s="23" t="s">
        <v>48</v>
      </c>
      <c r="C2749" s="23" t="s">
        <v>49</v>
      </c>
      <c r="D2749" s="107" t="s">
        <v>48</v>
      </c>
      <c r="E2749" s="2" t="s">
        <v>49</v>
      </c>
      <c r="F2749" s="180" t="s">
        <v>48</v>
      </c>
      <c r="G2749" s="181" t="s">
        <v>49</v>
      </c>
      <c r="H2749" s="182"/>
    </row>
    <row r="2750" spans="1:8" ht="17.25" thickTop="1" thickBot="1">
      <c r="A2750" s="12" t="s">
        <v>13</v>
      </c>
      <c r="B2750" s="24">
        <f t="shared" ref="B2750:G2771" si="297">B2619+B2654+B2686+B2719</f>
        <v>6.6150000000000002</v>
      </c>
      <c r="C2750" s="24">
        <f t="shared" si="297"/>
        <v>6.9705120799999998</v>
      </c>
      <c r="D2750" s="24">
        <f t="shared" si="297"/>
        <v>4.0454000000000008</v>
      </c>
      <c r="E2750" s="24">
        <f t="shared" si="297"/>
        <v>4.2793000000000001</v>
      </c>
      <c r="F2750" s="184">
        <f>F2619+F2654+F2686+F2719</f>
        <v>2.464</v>
      </c>
      <c r="G2750" s="184">
        <f t="shared" si="297"/>
        <v>2.6290000000000004</v>
      </c>
      <c r="H2750" s="183" t="s">
        <v>819</v>
      </c>
    </row>
    <row r="2751" spans="1:8" ht="16.5" thickBot="1">
      <c r="A2751" s="12" t="s">
        <v>14</v>
      </c>
      <c r="B2751" s="24">
        <f t="shared" si="297"/>
        <v>41.058000000000007</v>
      </c>
      <c r="C2751" s="24">
        <f t="shared" si="297"/>
        <v>27.527000000000001</v>
      </c>
      <c r="D2751" s="24">
        <f t="shared" si="297"/>
        <v>45.99</v>
      </c>
      <c r="E2751" s="24">
        <f t="shared" si="297"/>
        <v>36.985999999999997</v>
      </c>
      <c r="F2751" s="184">
        <f>F2620+F2655+F2687+F2720</f>
        <v>131.24799999999999</v>
      </c>
      <c r="G2751" s="184">
        <f t="shared" ref="G2751" si="298">G2620+G2655+G2687+G2720</f>
        <v>141.72500000000002</v>
      </c>
      <c r="H2751" s="183" t="s">
        <v>840</v>
      </c>
    </row>
    <row r="2752" spans="1:8" ht="16.5" thickBot="1">
      <c r="A2752" s="12" t="s">
        <v>15</v>
      </c>
      <c r="B2752" s="24">
        <f t="shared" si="297"/>
        <v>2.3919999999999999</v>
      </c>
      <c r="C2752" s="24">
        <f t="shared" si="297"/>
        <v>1.089</v>
      </c>
      <c r="D2752" s="24">
        <f t="shared" si="297"/>
        <v>7.5870000000000006</v>
      </c>
      <c r="E2752" s="24">
        <f t="shared" si="297"/>
        <v>1.268</v>
      </c>
      <c r="F2752" s="184">
        <f t="shared" ref="F2752:G2752" si="299">F2621+F2656+F2688+F2721</f>
        <v>2.266</v>
      </c>
      <c r="G2752" s="184">
        <f t="shared" si="299"/>
        <v>2.0460000000000003</v>
      </c>
      <c r="H2752" s="183" t="s">
        <v>841</v>
      </c>
    </row>
    <row r="2753" spans="1:8" ht="16.5" thickBot="1">
      <c r="A2753" s="12" t="s">
        <v>16</v>
      </c>
      <c r="B2753" s="24">
        <f t="shared" si="297"/>
        <v>20.558699999999998</v>
      </c>
      <c r="C2753" s="24">
        <f t="shared" si="297"/>
        <v>11.52772</v>
      </c>
      <c r="D2753" s="24">
        <f t="shared" si="297"/>
        <v>17.549999999999997</v>
      </c>
      <c r="E2753" s="24">
        <f>E2622+E2657+E2689+E2722</f>
        <v>8.1960000000000015</v>
      </c>
      <c r="F2753" s="184">
        <f t="shared" ref="F2753:G2753" si="300">F2622+F2657+F2689+F2722</f>
        <v>13.599</v>
      </c>
      <c r="G2753" s="184">
        <f t="shared" si="300"/>
        <v>7.7119999999999997</v>
      </c>
      <c r="H2753" s="183" t="s">
        <v>844</v>
      </c>
    </row>
    <row r="2754" spans="1:8" ht="16.5" thickBot="1">
      <c r="A2754" s="12" t="s">
        <v>17</v>
      </c>
      <c r="B2754" s="24">
        <f t="shared" si="297"/>
        <v>6.3699999999999993E-2</v>
      </c>
      <c r="C2754" s="24">
        <f t="shared" si="297"/>
        <v>4.2727512090000003E-2</v>
      </c>
      <c r="D2754" s="24">
        <f t="shared" si="297"/>
        <v>1.6143000000000001E-2</v>
      </c>
      <c r="E2754" s="24">
        <f t="shared" si="297"/>
        <v>2.035441529E-2</v>
      </c>
      <c r="F2754" s="184">
        <f t="shared" ref="F2754:G2754" si="301">F2623+F2658+F2690+F2723</f>
        <v>4.3999999999999997E-2</v>
      </c>
      <c r="G2754" s="184">
        <f t="shared" si="301"/>
        <v>6.4000000000000001E-2</v>
      </c>
      <c r="H2754" s="183" t="s">
        <v>845</v>
      </c>
    </row>
    <row r="2755" spans="1:8" ht="16.5" thickBot="1">
      <c r="A2755" s="12" t="s">
        <v>18</v>
      </c>
      <c r="B2755" s="24">
        <f t="shared" si="297"/>
        <v>0</v>
      </c>
      <c r="C2755" s="24">
        <f t="shared" si="297"/>
        <v>0</v>
      </c>
      <c r="D2755" s="24">
        <f t="shared" si="297"/>
        <v>0</v>
      </c>
      <c r="E2755" s="24">
        <f t="shared" si="297"/>
        <v>0</v>
      </c>
      <c r="F2755" s="184">
        <f t="shared" ref="F2755:G2755" si="302">F2624+F2659+F2691+F2724</f>
        <v>0</v>
      </c>
      <c r="G2755" s="184">
        <f t="shared" si="302"/>
        <v>0</v>
      </c>
      <c r="H2755" s="183" t="s">
        <v>820</v>
      </c>
    </row>
    <row r="2756" spans="1:8" ht="16.5" thickBot="1">
      <c r="A2756" s="12" t="s">
        <v>19</v>
      </c>
      <c r="B2756" s="24">
        <f t="shared" si="297"/>
        <v>0</v>
      </c>
      <c r="C2756" s="24">
        <f t="shared" si="297"/>
        <v>0</v>
      </c>
      <c r="D2756" s="24">
        <f t="shared" si="297"/>
        <v>0.31</v>
      </c>
      <c r="E2756" s="24">
        <f t="shared" si="297"/>
        <v>0.16800000000000001</v>
      </c>
      <c r="F2756" s="184">
        <f t="shared" ref="F2756:G2756" si="303">F2625+F2660+F2692+F2725</f>
        <v>2.8000000000000001E-2</v>
      </c>
      <c r="G2756" s="184">
        <f t="shared" si="303"/>
        <v>0.01</v>
      </c>
      <c r="H2756" s="183" t="s">
        <v>20</v>
      </c>
    </row>
    <row r="2757" spans="1:8" ht="16.5" thickBot="1">
      <c r="A2757" s="12" t="s">
        <v>21</v>
      </c>
      <c r="B2757" s="24">
        <f t="shared" si="297"/>
        <v>47.415000000000006</v>
      </c>
      <c r="C2757" s="24">
        <f t="shared" si="297"/>
        <v>20.387</v>
      </c>
      <c r="D2757" s="24">
        <f t="shared" si="297"/>
        <v>49.451000000000001</v>
      </c>
      <c r="E2757" s="24">
        <f t="shared" si="297"/>
        <v>22.844999999999999</v>
      </c>
      <c r="F2757" s="184">
        <f t="shared" ref="F2757:G2757" si="304">F2626+F2661+F2693+F2726</f>
        <v>27.245999999999999</v>
      </c>
      <c r="G2757" s="184">
        <f t="shared" si="304"/>
        <v>13.363</v>
      </c>
      <c r="H2757" s="183" t="s">
        <v>846</v>
      </c>
    </row>
    <row r="2758" spans="1:8" ht="16.5" thickBot="1">
      <c r="A2758" s="12" t="s">
        <v>22</v>
      </c>
      <c r="B2758" s="24">
        <f t="shared" si="297"/>
        <v>0.69367200000000007</v>
      </c>
      <c r="C2758" s="24">
        <f t="shared" si="297"/>
        <v>0.37256799999999995</v>
      </c>
      <c r="D2758" s="24">
        <f t="shared" si="297"/>
        <v>0.64100000000000001</v>
      </c>
      <c r="E2758" s="24">
        <f t="shared" si="297"/>
        <v>0.38700000000000001</v>
      </c>
      <c r="F2758" s="184">
        <f t="shared" ref="F2758:G2758" si="305">F2627+F2662+F2694+F2727</f>
        <v>0.41399999999999998</v>
      </c>
      <c r="G2758" s="184">
        <f t="shared" si="305"/>
        <v>0.38600000000000001</v>
      </c>
      <c r="H2758" s="183" t="s">
        <v>847</v>
      </c>
    </row>
    <row r="2759" spans="1:8" ht="16.5" thickBot="1">
      <c r="A2759" s="12" t="s">
        <v>23</v>
      </c>
      <c r="B2759" s="24">
        <f t="shared" si="297"/>
        <v>15.996</v>
      </c>
      <c r="C2759" s="24">
        <f t="shared" si="297"/>
        <v>8.7209999999999983</v>
      </c>
      <c r="D2759" s="24">
        <f t="shared" si="297"/>
        <v>8.4079999999999995</v>
      </c>
      <c r="E2759" s="24">
        <f t="shared" si="297"/>
        <v>3.6300000000000003</v>
      </c>
      <c r="F2759" s="184">
        <f t="shared" ref="F2759:G2759" si="306">F2628+F2663+F2695+F2728</f>
        <v>10.699</v>
      </c>
      <c r="G2759" s="184">
        <f t="shared" si="306"/>
        <v>5.0480000000000009</v>
      </c>
      <c r="H2759" s="183" t="s">
        <v>856</v>
      </c>
    </row>
    <row r="2760" spans="1:8" ht="16.5" thickBot="1">
      <c r="A2760" s="12" t="s">
        <v>24</v>
      </c>
      <c r="B2760" s="24">
        <f t="shared" si="297"/>
        <v>10.88</v>
      </c>
      <c r="C2760" s="24">
        <f t="shared" si="297"/>
        <v>5.319</v>
      </c>
      <c r="D2760" s="24">
        <f t="shared" si="297"/>
        <v>19.963999999999999</v>
      </c>
      <c r="E2760" s="24">
        <f t="shared" si="297"/>
        <v>17.997999999999998</v>
      </c>
      <c r="F2760" s="184">
        <f t="shared" ref="F2760:G2760" si="307">F2629+F2664+F2696+F2729</f>
        <v>6.5439999999999996</v>
      </c>
      <c r="G2760" s="184">
        <f t="shared" si="307"/>
        <v>8.0809999999999995</v>
      </c>
      <c r="H2760" s="183" t="s">
        <v>818</v>
      </c>
    </row>
    <row r="2761" spans="1:8" ht="16.5" thickBot="1">
      <c r="A2761" s="12" t="s">
        <v>25</v>
      </c>
      <c r="B2761" s="24">
        <f t="shared" si="297"/>
        <v>1.9E-2</v>
      </c>
      <c r="C2761" s="24">
        <f t="shared" si="297"/>
        <v>1.4E-2</v>
      </c>
      <c r="D2761" s="24">
        <f t="shared" si="297"/>
        <v>0</v>
      </c>
      <c r="E2761" s="24">
        <f t="shared" si="297"/>
        <v>2E-3</v>
      </c>
      <c r="F2761" s="184">
        <f t="shared" ref="F2761:G2761" si="308">F2630+F2665+F2697+F2730</f>
        <v>3.0000000000000001E-3</v>
      </c>
      <c r="G2761" s="184">
        <f t="shared" si="308"/>
        <v>1.7999999999999999E-2</v>
      </c>
      <c r="H2761" s="183" t="s">
        <v>26</v>
      </c>
    </row>
    <row r="2762" spans="1:8" ht="16.5" thickBot="1">
      <c r="A2762" s="12" t="s">
        <v>27</v>
      </c>
      <c r="B2762" s="24">
        <f t="shared" si="297"/>
        <v>2.0824569999999998</v>
      </c>
      <c r="C2762" s="24">
        <f t="shared" si="297"/>
        <v>2.3954598000000003</v>
      </c>
      <c r="D2762" s="24">
        <f t="shared" si="297"/>
        <v>2.707147</v>
      </c>
      <c r="E2762" s="24">
        <f t="shared" si="297"/>
        <v>2.2227707999999997</v>
      </c>
      <c r="F2762" s="184">
        <f t="shared" ref="F2762:G2762" si="309">F2631+F2666+F2698+F2731</f>
        <v>0</v>
      </c>
      <c r="G2762" s="184">
        <f t="shared" si="309"/>
        <v>0</v>
      </c>
      <c r="H2762" s="183" t="s">
        <v>851</v>
      </c>
    </row>
    <row r="2763" spans="1:8" ht="16.5" thickBot="1">
      <c r="A2763" s="12" t="s">
        <v>28</v>
      </c>
      <c r="B2763" s="24">
        <f t="shared" si="297"/>
        <v>2.0950000000000002</v>
      </c>
      <c r="C2763" s="24">
        <f t="shared" si="297"/>
        <v>2.0140000000000002</v>
      </c>
      <c r="D2763" s="24">
        <f t="shared" si="297"/>
        <v>2.1249999999999996</v>
      </c>
      <c r="E2763" s="24">
        <f t="shared" si="297"/>
        <v>1.252</v>
      </c>
      <c r="F2763" s="184">
        <f t="shared" ref="F2763:G2763" si="310">F2632+F2667+F2699+F2732</f>
        <v>1.6494081715210356</v>
      </c>
      <c r="G2763" s="184">
        <f t="shared" si="310"/>
        <v>1.0049999999999999</v>
      </c>
      <c r="H2763" s="183" t="s">
        <v>853</v>
      </c>
    </row>
    <row r="2764" spans="1:8" ht="16.5" thickBot="1">
      <c r="A2764" s="12" t="s">
        <v>29</v>
      </c>
      <c r="B2764" s="24">
        <f t="shared" si="297"/>
        <v>0</v>
      </c>
      <c r="C2764" s="24">
        <f t="shared" si="297"/>
        <v>0</v>
      </c>
      <c r="D2764" s="24">
        <f t="shared" si="297"/>
        <v>0</v>
      </c>
      <c r="E2764" s="24">
        <f t="shared" si="297"/>
        <v>0</v>
      </c>
      <c r="F2764" s="184">
        <f t="shared" ref="F2764:G2764" si="311">F2633+F2668+F2700+F2733</f>
        <v>0</v>
      </c>
      <c r="G2764" s="184">
        <f t="shared" si="311"/>
        <v>0</v>
      </c>
      <c r="H2764" s="183" t="s">
        <v>821</v>
      </c>
    </row>
    <row r="2765" spans="1:8" ht="16.5" thickBot="1">
      <c r="A2765" s="12" t="s">
        <v>30</v>
      </c>
      <c r="B2765" s="24">
        <f t="shared" si="297"/>
        <v>32.372999999999998</v>
      </c>
      <c r="C2765" s="24">
        <f t="shared" si="297"/>
        <v>6.9220000000000006</v>
      </c>
      <c r="D2765" s="24">
        <f t="shared" si="297"/>
        <v>56.106000000000002</v>
      </c>
      <c r="E2765" s="24">
        <f t="shared" si="297"/>
        <v>19.283999999999999</v>
      </c>
      <c r="F2765" s="184">
        <f t="shared" ref="F2765:G2765" si="312">F2634+F2669+F2701+F2734</f>
        <v>44.912999999999997</v>
      </c>
      <c r="G2765" s="184">
        <f t="shared" si="312"/>
        <v>16.975000000000001</v>
      </c>
      <c r="H2765" s="183" t="s">
        <v>848</v>
      </c>
    </row>
    <row r="2766" spans="1:8" ht="16.5" thickBot="1">
      <c r="A2766" s="12" t="s">
        <v>31</v>
      </c>
      <c r="B2766" s="24">
        <f t="shared" si="297"/>
        <v>48.89</v>
      </c>
      <c r="C2766" s="24">
        <f t="shared" si="297"/>
        <v>11.666</v>
      </c>
      <c r="D2766" s="24">
        <f t="shared" si="297"/>
        <v>43.751000000000005</v>
      </c>
      <c r="E2766" s="24">
        <f t="shared" si="297"/>
        <v>10.106999999999999</v>
      </c>
      <c r="F2766" s="184">
        <f t="shared" ref="F2766:G2766" si="313">F2635+F2670+F2702+F2735</f>
        <v>29.583000000000006</v>
      </c>
      <c r="G2766" s="184">
        <f t="shared" si="313"/>
        <v>8.625</v>
      </c>
      <c r="H2766" s="183" t="s">
        <v>849</v>
      </c>
    </row>
    <row r="2767" spans="1:8" ht="16.5" thickBot="1">
      <c r="A2767" s="12" t="s">
        <v>32</v>
      </c>
      <c r="B2767" s="24">
        <f t="shared" si="297"/>
        <v>0</v>
      </c>
      <c r="C2767" s="24">
        <f t="shared" si="297"/>
        <v>0</v>
      </c>
      <c r="D2767" s="24">
        <f t="shared" si="297"/>
        <v>1E-3</v>
      </c>
      <c r="E2767" s="24">
        <f t="shared" si="297"/>
        <v>1E-3</v>
      </c>
      <c r="F2767" s="184">
        <f t="shared" ref="F2767:G2767" si="314">F2636+F2671+F2703+F2736</f>
        <v>0</v>
      </c>
      <c r="G2767" s="184">
        <f t="shared" si="314"/>
        <v>0</v>
      </c>
      <c r="H2767" s="183" t="s">
        <v>854</v>
      </c>
    </row>
    <row r="2768" spans="1:8" ht="16.5" thickBot="1">
      <c r="A2768" s="12" t="s">
        <v>33</v>
      </c>
      <c r="B2768" s="24">
        <f t="shared" si="297"/>
        <v>852.57999999999993</v>
      </c>
      <c r="C2768" s="24">
        <f t="shared" si="297"/>
        <v>588.25979105976899</v>
      </c>
      <c r="D2768" s="24">
        <f t="shared" si="297"/>
        <v>805.69099999999992</v>
      </c>
      <c r="E2768" s="24">
        <f t="shared" si="297"/>
        <v>647.52804822156622</v>
      </c>
      <c r="F2768" s="184">
        <f>F2637+F2672+F2704+F2737</f>
        <v>1990.5759999999998</v>
      </c>
      <c r="G2768" s="184">
        <f t="shared" ref="G2768" si="315">G2637+G2672+G2704+G2737</f>
        <v>856.94499999999982</v>
      </c>
      <c r="H2768" s="183" t="s">
        <v>852</v>
      </c>
    </row>
    <row r="2769" spans="1:8" ht="16.5" thickBot="1">
      <c r="A2769" s="12" t="s">
        <v>34</v>
      </c>
      <c r="B2769" s="24">
        <f t="shared" si="297"/>
        <v>607.18000000000006</v>
      </c>
      <c r="C2769" s="24">
        <f t="shared" si="297"/>
        <v>361.91899999999998</v>
      </c>
      <c r="D2769" s="24">
        <f t="shared" si="297"/>
        <v>681.952</v>
      </c>
      <c r="E2769" s="24">
        <f t="shared" si="297"/>
        <v>384.43799999999999</v>
      </c>
      <c r="F2769" s="184">
        <f t="shared" ref="F2769:G2769" si="316">F2638+F2673+F2705+F2738</f>
        <v>339.065</v>
      </c>
      <c r="G2769" s="184">
        <f t="shared" si="316"/>
        <v>240.92800000000003</v>
      </c>
      <c r="H2769" s="183" t="s">
        <v>850</v>
      </c>
    </row>
    <row r="2770" spans="1:8" ht="16.5" thickBot="1">
      <c r="A2770" s="12" t="s">
        <v>35</v>
      </c>
      <c r="B2770" s="24">
        <f t="shared" si="297"/>
        <v>0</v>
      </c>
      <c r="C2770" s="24">
        <f t="shared" si="297"/>
        <v>0</v>
      </c>
      <c r="D2770" s="24">
        <f t="shared" si="297"/>
        <v>0</v>
      </c>
      <c r="E2770" s="24">
        <f t="shared" si="297"/>
        <v>0</v>
      </c>
      <c r="F2770" s="184">
        <f t="shared" ref="F2770:G2770" si="317">F2639+F2674+F2706+F2739</f>
        <v>0</v>
      </c>
      <c r="G2770" s="184">
        <f t="shared" si="317"/>
        <v>0</v>
      </c>
      <c r="H2770" s="183" t="s">
        <v>36</v>
      </c>
    </row>
    <row r="2771" spans="1:8" ht="16.5" thickBot="1">
      <c r="A2771" s="54" t="s">
        <v>37</v>
      </c>
      <c r="B2771" s="24">
        <f t="shared" si="297"/>
        <v>0.22899999999999998</v>
      </c>
      <c r="C2771" s="24">
        <f t="shared" si="297"/>
        <v>0.111</v>
      </c>
      <c r="D2771" s="24">
        <f t="shared" si="297"/>
        <v>8.266</v>
      </c>
      <c r="E2771" s="24">
        <f t="shared" si="297"/>
        <v>4.04</v>
      </c>
      <c r="F2771" s="184">
        <f t="shared" ref="F2771:G2771" si="318">F2640+F2675+F2707+F2740</f>
        <v>2.601</v>
      </c>
      <c r="G2771" s="184">
        <f t="shared" si="318"/>
        <v>2.0789999999999997</v>
      </c>
      <c r="H2771" s="185" t="s">
        <v>38</v>
      </c>
    </row>
    <row r="2772" spans="1:8" ht="16.5" thickBot="1">
      <c r="A2772" s="75" t="s">
        <v>552</v>
      </c>
      <c r="B2772" s="77">
        <f t="shared" ref="B2772" si="319">SUM(B2750:B2771)</f>
        <v>1691.120529</v>
      </c>
      <c r="C2772" s="77">
        <f t="shared" ref="C2772" si="320">SUM(C2750:C2771)</f>
        <v>1055.2577784518592</v>
      </c>
      <c r="D2772" s="77">
        <f t="shared" ref="D2772" si="321">SUM(D2750:D2771)</f>
        <v>1754.56169</v>
      </c>
      <c r="E2772" s="77">
        <f t="shared" ref="E2772" si="322">SUM(E2750:E2771)</f>
        <v>1164.6524734368563</v>
      </c>
      <c r="F2772" s="184">
        <f t="shared" ref="F2772:G2772" si="323">F2641+F2676+F2708+F2741</f>
        <v>2606.8704081715205</v>
      </c>
      <c r="G2772" s="184">
        <f t="shared" si="323"/>
        <v>1309.8140000000001</v>
      </c>
      <c r="H2772" s="216" t="s">
        <v>855</v>
      </c>
    </row>
    <row r="2773" spans="1:8" ht="16.5" thickBot="1">
      <c r="A2773" s="75" t="s">
        <v>545</v>
      </c>
      <c r="B2773" s="77">
        <f>B2642+B2677+B2709+B2742</f>
        <v>16199.427000000001</v>
      </c>
      <c r="C2773" s="77">
        <f>C2642+C2677+C2709+C2742</f>
        <v>13439.625</v>
      </c>
      <c r="D2773" s="77">
        <f>D2642+D2677+D2709+D2742</f>
        <v>16189.045</v>
      </c>
      <c r="E2773" s="77">
        <f>E2642+E2677+E2709+E2742</f>
        <v>13856.456</v>
      </c>
      <c r="F2773" s="184">
        <f t="shared" ref="F2773:G2773" si="324">F2642+F2677+F2709+F2742</f>
        <v>15275.369119318721</v>
      </c>
      <c r="G2773" s="184">
        <f t="shared" si="324"/>
        <v>12590.776999999998</v>
      </c>
      <c r="H2773" s="166" t="s">
        <v>553</v>
      </c>
    </row>
    <row r="2775" spans="1:8">
      <c r="A2775" s="119" t="s">
        <v>240</v>
      </c>
      <c r="H2775" s="120" t="s">
        <v>241</v>
      </c>
    </row>
    <row r="2776" spans="1:8">
      <c r="A2776" s="97" t="s">
        <v>719</v>
      </c>
      <c r="H2776" s="102" t="s">
        <v>263</v>
      </c>
    </row>
    <row r="2777" spans="1:8" ht="16.5" customHeight="1" thickBot="1">
      <c r="A2777" s="68" t="s">
        <v>43</v>
      </c>
      <c r="E2777" s="38"/>
      <c r="G2777" s="38" t="s">
        <v>477</v>
      </c>
      <c r="H2777" s="38" t="s">
        <v>476</v>
      </c>
    </row>
    <row r="2778" spans="1:8" ht="16.5" thickBot="1">
      <c r="A2778" s="55" t="s">
        <v>7</v>
      </c>
      <c r="B2778" s="238">
        <v>2016</v>
      </c>
      <c r="C2778" s="239"/>
      <c r="D2778" s="238">
        <v>2017</v>
      </c>
      <c r="E2778" s="239"/>
      <c r="F2778" s="238">
        <v>2018</v>
      </c>
      <c r="G2778" s="239"/>
      <c r="H2778" s="56" t="s">
        <v>3</v>
      </c>
    </row>
    <row r="2779" spans="1:8">
      <c r="A2779" s="57"/>
      <c r="B2779" s="54" t="s">
        <v>46</v>
      </c>
      <c r="C2779" s="103" t="s">
        <v>47</v>
      </c>
      <c r="D2779" s="103" t="s">
        <v>46</v>
      </c>
      <c r="E2779" s="22" t="s">
        <v>47</v>
      </c>
      <c r="F2779" s="103" t="s">
        <v>46</v>
      </c>
      <c r="G2779" s="22" t="s">
        <v>47</v>
      </c>
      <c r="H2779" s="58"/>
    </row>
    <row r="2780" spans="1:8" ht="16.5" thickBot="1">
      <c r="A2780" s="59"/>
      <c r="B2780" s="23" t="s">
        <v>48</v>
      </c>
      <c r="C2780" s="6" t="s">
        <v>49</v>
      </c>
      <c r="D2780" s="107" t="s">
        <v>48</v>
      </c>
      <c r="E2780" s="2" t="s">
        <v>49</v>
      </c>
      <c r="F2780" s="107" t="s">
        <v>48</v>
      </c>
      <c r="G2780" s="2" t="s">
        <v>49</v>
      </c>
      <c r="H2780" s="60"/>
    </row>
    <row r="2781" spans="1:8" ht="17.25" thickTop="1" thickBot="1">
      <c r="A2781" s="12" t="s">
        <v>13</v>
      </c>
      <c r="B2781" s="24">
        <v>0.755</v>
      </c>
      <c r="C2781" s="26">
        <v>0.60399999999999998</v>
      </c>
      <c r="D2781" s="24">
        <v>0.23200000000000001</v>
      </c>
      <c r="E2781" s="26">
        <v>0.21</v>
      </c>
      <c r="F2781" s="26">
        <v>0.25800000000000001</v>
      </c>
      <c r="G2781" s="26">
        <v>0.20499999999999999</v>
      </c>
      <c r="H2781" s="109" t="s">
        <v>819</v>
      </c>
    </row>
    <row r="2782" spans="1:8" ht="16.5" thickBot="1">
      <c r="A2782" s="12" t="s">
        <v>14</v>
      </c>
      <c r="B2782" s="24">
        <v>9.1890000000000001</v>
      </c>
      <c r="C2782" s="26">
        <v>4.9340000000000002</v>
      </c>
      <c r="D2782" s="24">
        <v>8.7940000000000005</v>
      </c>
      <c r="E2782" s="26">
        <v>5.5119999999999996</v>
      </c>
      <c r="F2782" s="26">
        <v>13.214</v>
      </c>
      <c r="G2782" s="26">
        <v>10.882999999999999</v>
      </c>
      <c r="H2782" s="109" t="s">
        <v>840</v>
      </c>
    </row>
    <row r="2783" spans="1:8" ht="16.5" thickBot="1">
      <c r="A2783" s="12" t="s">
        <v>15</v>
      </c>
      <c r="B2783" s="24">
        <v>0.23100000000000001</v>
      </c>
      <c r="C2783" s="26">
        <v>0.29899999999999999</v>
      </c>
      <c r="D2783" s="24">
        <v>0.36599999999999999</v>
      </c>
      <c r="E2783" s="26">
        <v>0.17699999999999999</v>
      </c>
      <c r="F2783" s="26">
        <v>7.4999999999999997E-2</v>
      </c>
      <c r="G2783" s="26">
        <v>0.16900000000000001</v>
      </c>
      <c r="H2783" s="109" t="s">
        <v>841</v>
      </c>
    </row>
    <row r="2784" spans="1:8" ht="16.5" thickBot="1">
      <c r="A2784" s="12" t="s">
        <v>16</v>
      </c>
      <c r="B2784" s="24">
        <v>2.1600000000000001E-2</v>
      </c>
      <c r="C2784" s="26">
        <v>2.3220000000000001E-2</v>
      </c>
      <c r="D2784" s="24">
        <v>0</v>
      </c>
      <c r="E2784" s="26">
        <v>0</v>
      </c>
      <c r="F2784" s="26">
        <v>0</v>
      </c>
      <c r="G2784" s="26">
        <v>0</v>
      </c>
      <c r="H2784" s="109" t="s">
        <v>844</v>
      </c>
    </row>
    <row r="2785" spans="1:8" ht="16.5" thickBot="1">
      <c r="A2785" s="12" t="s">
        <v>17</v>
      </c>
      <c r="B2785" s="24">
        <v>0</v>
      </c>
      <c r="C2785" s="26">
        <v>0</v>
      </c>
      <c r="D2785" s="24">
        <v>0</v>
      </c>
      <c r="E2785" s="26">
        <v>0</v>
      </c>
      <c r="F2785" s="26">
        <v>0</v>
      </c>
      <c r="G2785" s="26">
        <v>0</v>
      </c>
      <c r="H2785" s="109" t="s">
        <v>845</v>
      </c>
    </row>
    <row r="2786" spans="1:8" ht="16.5" thickBot="1">
      <c r="A2786" s="12" t="s">
        <v>18</v>
      </c>
      <c r="B2786" s="24">
        <v>0.77600000000000002</v>
      </c>
      <c r="C2786" s="26">
        <v>0.90300000000000002</v>
      </c>
      <c r="D2786" s="24">
        <v>0</v>
      </c>
      <c r="E2786" s="26">
        <v>0</v>
      </c>
      <c r="F2786" s="26">
        <v>0</v>
      </c>
      <c r="G2786" s="26">
        <v>0</v>
      </c>
      <c r="H2786" s="109" t="s">
        <v>820</v>
      </c>
    </row>
    <row r="2787" spans="1:8" ht="16.5" thickBot="1">
      <c r="A2787" s="12" t="s">
        <v>19</v>
      </c>
      <c r="B2787" s="24">
        <v>0</v>
      </c>
      <c r="C2787" s="26">
        <v>0</v>
      </c>
      <c r="D2787" s="24">
        <v>0</v>
      </c>
      <c r="E2787" s="26">
        <v>0</v>
      </c>
      <c r="F2787" s="26">
        <v>0</v>
      </c>
      <c r="G2787" s="26">
        <v>0</v>
      </c>
      <c r="H2787" s="109" t="s">
        <v>20</v>
      </c>
    </row>
    <row r="2788" spans="1:8" ht="16.5" thickBot="1">
      <c r="A2788" s="12" t="s">
        <v>21</v>
      </c>
      <c r="B2788" s="24">
        <v>10.429</v>
      </c>
      <c r="C2788" s="26">
        <v>4.984</v>
      </c>
      <c r="D2788" s="24">
        <v>12.462999999999999</v>
      </c>
      <c r="E2788" s="26">
        <v>7.1779999999999999</v>
      </c>
      <c r="F2788" s="26">
        <v>8.7850000000000001</v>
      </c>
      <c r="G2788" s="26">
        <v>5.0730000000000004</v>
      </c>
      <c r="H2788" s="109" t="s">
        <v>846</v>
      </c>
    </row>
    <row r="2789" spans="1:8" ht="16.5" thickBot="1">
      <c r="A2789" s="12" t="s">
        <v>22</v>
      </c>
      <c r="B2789" s="24">
        <v>27.620650000000001</v>
      </c>
      <c r="C2789" s="26">
        <v>25.963411000000001</v>
      </c>
      <c r="D2789" s="24">
        <v>22.678999999999998</v>
      </c>
      <c r="E2789" s="26">
        <v>6.8029999999999999</v>
      </c>
      <c r="F2789" s="26">
        <v>1.0780000000000001</v>
      </c>
      <c r="G2789" s="26">
        <v>2.48</v>
      </c>
      <c r="H2789" s="109" t="s">
        <v>847</v>
      </c>
    </row>
    <row r="2790" spans="1:8" ht="16.5" thickBot="1">
      <c r="A2790" s="12" t="s">
        <v>23</v>
      </c>
      <c r="B2790" s="24">
        <v>0</v>
      </c>
      <c r="C2790" s="26">
        <v>0</v>
      </c>
      <c r="D2790" s="24">
        <v>0</v>
      </c>
      <c r="E2790" s="26">
        <v>0</v>
      </c>
      <c r="F2790" s="26">
        <v>2.8000000000000001E-2</v>
      </c>
      <c r="G2790" s="26">
        <v>1.6E-2</v>
      </c>
      <c r="H2790" s="109" t="s">
        <v>856</v>
      </c>
    </row>
    <row r="2791" spans="1:8" ht="16.5" thickBot="1">
      <c r="A2791" s="12" t="s">
        <v>24</v>
      </c>
      <c r="B2791" s="24">
        <v>4.1000000000000002E-2</v>
      </c>
      <c r="C2791" s="26">
        <v>2.8000000000000001E-2</v>
      </c>
      <c r="D2791" s="24">
        <v>0</v>
      </c>
      <c r="E2791" s="26">
        <v>0</v>
      </c>
      <c r="F2791" s="26">
        <v>0</v>
      </c>
      <c r="G2791" s="26">
        <v>0</v>
      </c>
      <c r="H2791" s="109" t="s">
        <v>818</v>
      </c>
    </row>
    <row r="2792" spans="1:8" ht="16.5" thickBot="1">
      <c r="A2792" s="12" t="s">
        <v>25</v>
      </c>
      <c r="B2792" s="24">
        <v>0</v>
      </c>
      <c r="C2792" s="26">
        <v>0</v>
      </c>
      <c r="D2792" s="24">
        <v>1E-3</v>
      </c>
      <c r="E2792" s="26">
        <v>2E-3</v>
      </c>
      <c r="F2792" s="26">
        <v>0</v>
      </c>
      <c r="G2792" s="26">
        <v>0</v>
      </c>
      <c r="H2792" s="109" t="s">
        <v>26</v>
      </c>
    </row>
    <row r="2793" spans="1:8" ht="16.5" thickBot="1">
      <c r="A2793" s="12" t="s">
        <v>27</v>
      </c>
      <c r="B2793" s="24">
        <v>0.251531</v>
      </c>
      <c r="C2793" s="26">
        <v>0.16263519999999998</v>
      </c>
      <c r="D2793" s="24">
        <v>0.28983300000000001</v>
      </c>
      <c r="E2793" s="26">
        <v>0.23013380000000003</v>
      </c>
      <c r="F2793" s="26">
        <v>0</v>
      </c>
      <c r="G2793" s="26">
        <v>0</v>
      </c>
      <c r="H2793" s="109" t="s">
        <v>851</v>
      </c>
    </row>
    <row r="2794" spans="1:8" ht="16.5" thickBot="1">
      <c r="A2794" s="12" t="s">
        <v>28</v>
      </c>
      <c r="B2794" s="24">
        <v>9.1999999999999998E-2</v>
      </c>
      <c r="C2794" s="26">
        <v>6.7000000000000004E-2</v>
      </c>
      <c r="D2794" s="24">
        <v>0</v>
      </c>
      <c r="E2794" s="26">
        <v>0</v>
      </c>
      <c r="F2794" s="26">
        <v>0</v>
      </c>
      <c r="G2794" s="26">
        <v>9.2999999999999999E-2</v>
      </c>
      <c r="H2794" s="109" t="s">
        <v>853</v>
      </c>
    </row>
    <row r="2795" spans="1:8" ht="16.5" thickBot="1">
      <c r="A2795" s="12" t="s">
        <v>29</v>
      </c>
      <c r="B2795" s="24">
        <v>0</v>
      </c>
      <c r="C2795" s="26">
        <v>0</v>
      </c>
      <c r="D2795" s="24">
        <v>0</v>
      </c>
      <c r="E2795" s="26">
        <v>0</v>
      </c>
      <c r="F2795" s="26">
        <v>0</v>
      </c>
      <c r="G2795" s="26">
        <v>0</v>
      </c>
      <c r="H2795" s="109" t="s">
        <v>821</v>
      </c>
    </row>
    <row r="2796" spans="1:8" ht="16.5" thickBot="1">
      <c r="A2796" s="12" t="s">
        <v>30</v>
      </c>
      <c r="B2796" s="24">
        <v>41.436999999999998</v>
      </c>
      <c r="C2796" s="26">
        <v>7.5590000000000002</v>
      </c>
      <c r="D2796" s="24">
        <v>107.90600000000001</v>
      </c>
      <c r="E2796" s="26">
        <v>18.302</v>
      </c>
      <c r="F2796" s="26">
        <v>145.29499999999999</v>
      </c>
      <c r="G2796" s="26">
        <v>31.314</v>
      </c>
      <c r="H2796" s="109" t="s">
        <v>848</v>
      </c>
    </row>
    <row r="2797" spans="1:8" ht="16.5" thickBot="1">
      <c r="A2797" s="12" t="s">
        <v>31</v>
      </c>
      <c r="B2797" s="24">
        <v>42.216000000000001</v>
      </c>
      <c r="C2797" s="26">
        <v>21.242999999999999</v>
      </c>
      <c r="D2797" s="24">
        <v>49.987000000000002</v>
      </c>
      <c r="E2797" s="26">
        <v>25.03</v>
      </c>
      <c r="F2797" s="26">
        <v>44.012999999999998</v>
      </c>
      <c r="G2797" s="26">
        <v>22.042999999999999</v>
      </c>
      <c r="H2797" s="109" t="s">
        <v>849</v>
      </c>
    </row>
    <row r="2798" spans="1:8" ht="16.5" thickBot="1">
      <c r="A2798" s="12" t="s">
        <v>32</v>
      </c>
      <c r="B2798" s="24">
        <v>0</v>
      </c>
      <c r="C2798" s="26">
        <v>0</v>
      </c>
      <c r="D2798" s="24">
        <v>0</v>
      </c>
      <c r="E2798" s="26">
        <v>0</v>
      </c>
      <c r="F2798" s="26">
        <v>0</v>
      </c>
      <c r="G2798" s="26">
        <v>0</v>
      </c>
      <c r="H2798" s="109" t="s">
        <v>854</v>
      </c>
    </row>
    <row r="2799" spans="1:8" ht="16.5" thickBot="1">
      <c r="A2799" s="12" t="s">
        <v>33</v>
      </c>
      <c r="B2799" s="24">
        <v>10.753</v>
      </c>
      <c r="C2799" s="26">
        <v>8.7921647413360109</v>
      </c>
      <c r="D2799" s="24">
        <v>33.600999999999999</v>
      </c>
      <c r="E2799" s="26">
        <v>19.759988752987486</v>
      </c>
      <c r="F2799" s="26">
        <v>42.188000000000002</v>
      </c>
      <c r="G2799" s="26">
        <v>22.908999999999999</v>
      </c>
      <c r="H2799" s="109" t="s">
        <v>852</v>
      </c>
    </row>
    <row r="2800" spans="1:8" ht="16.5" thickBot="1">
      <c r="A2800" s="12" t="s">
        <v>34</v>
      </c>
      <c r="B2800" s="24">
        <v>7.2999999999999995E-2</v>
      </c>
      <c r="C2800" s="26">
        <v>3.1E-2</v>
      </c>
      <c r="D2800" s="24">
        <v>9.2999999999999999E-2</v>
      </c>
      <c r="E2800" s="26">
        <v>0.05</v>
      </c>
      <c r="F2800" s="26">
        <v>0.124</v>
      </c>
      <c r="G2800" s="26">
        <v>8.6999999999999994E-2</v>
      </c>
      <c r="H2800" s="109" t="s">
        <v>850</v>
      </c>
    </row>
    <row r="2801" spans="1:8" ht="16.5" thickBot="1">
      <c r="A2801" s="12" t="s">
        <v>35</v>
      </c>
      <c r="B2801" s="24">
        <v>0</v>
      </c>
      <c r="C2801" s="26">
        <v>0</v>
      </c>
      <c r="D2801" s="24">
        <v>0</v>
      </c>
      <c r="E2801" s="26">
        <v>0</v>
      </c>
      <c r="F2801" s="26">
        <v>0</v>
      </c>
      <c r="G2801" s="26">
        <v>0</v>
      </c>
      <c r="H2801" s="109" t="s">
        <v>36</v>
      </c>
    </row>
    <row r="2802" spans="1:8" ht="16.5" thickBot="1">
      <c r="A2802" s="54" t="s">
        <v>37</v>
      </c>
      <c r="B2802" s="27">
        <v>0.86099999999999999</v>
      </c>
      <c r="C2802" s="28">
        <v>0.68600000000000005</v>
      </c>
      <c r="D2802" s="27">
        <v>1.008</v>
      </c>
      <c r="E2802" s="28">
        <v>0.67600000000000005</v>
      </c>
      <c r="F2802" s="26">
        <v>1.097</v>
      </c>
      <c r="G2802" s="26">
        <v>0.51600000000000001</v>
      </c>
      <c r="H2802" s="108" t="s">
        <v>38</v>
      </c>
    </row>
    <row r="2803" spans="1:8" ht="16.5" thickBot="1">
      <c r="A2803" s="75" t="s">
        <v>552</v>
      </c>
      <c r="B2803" s="77">
        <f t="shared" ref="B2803" si="325">SUM(B2781:B2802)</f>
        <v>144.74678099999997</v>
      </c>
      <c r="C2803" s="77">
        <f t="shared" ref="C2803" si="326">SUM(C2781:C2802)</f>
        <v>76.279430941336017</v>
      </c>
      <c r="D2803" s="77">
        <f t="shared" ref="D2803" si="327">SUM(D2781:D2802)</f>
        <v>237.41983299999998</v>
      </c>
      <c r="E2803" s="77">
        <f t="shared" ref="E2803" si="328">SUM(E2781:E2802)</f>
        <v>83.930122552987484</v>
      </c>
      <c r="F2803" s="126">
        <v>258.69600000000003</v>
      </c>
      <c r="G2803" s="126">
        <v>96.706000000000003</v>
      </c>
      <c r="H2803" s="105" t="s">
        <v>855</v>
      </c>
    </row>
    <row r="2804" spans="1:8" ht="16.5" thickBot="1">
      <c r="A2804" s="75" t="s">
        <v>545</v>
      </c>
      <c r="B2804" s="77">
        <v>21958.223999999998</v>
      </c>
      <c r="C2804" s="77">
        <v>10716.179</v>
      </c>
      <c r="D2804" s="77">
        <v>24145.21</v>
      </c>
      <c r="E2804" s="77">
        <v>11728.841</v>
      </c>
      <c r="F2804" s="126">
        <v>25454.656999999999</v>
      </c>
      <c r="G2804" s="126">
        <v>13095.989</v>
      </c>
      <c r="H2804" s="112" t="s">
        <v>553</v>
      </c>
    </row>
    <row r="2809" spans="1:8">
      <c r="A2809" s="119" t="s">
        <v>243</v>
      </c>
      <c r="H2809" s="120" t="s">
        <v>244</v>
      </c>
    </row>
    <row r="2810" spans="1:8">
      <c r="A2810" s="97" t="s">
        <v>720</v>
      </c>
      <c r="H2810" s="102" t="s">
        <v>266</v>
      </c>
    </row>
    <row r="2811" spans="1:8" ht="16.5" customHeight="1" thickBot="1">
      <c r="A2811" s="68" t="s">
        <v>43</v>
      </c>
      <c r="E2811" s="38"/>
      <c r="G2811" s="38" t="s">
        <v>477</v>
      </c>
      <c r="H2811" s="38" t="s">
        <v>476</v>
      </c>
    </row>
    <row r="2812" spans="1:8" ht="16.5" thickBot="1">
      <c r="A2812" s="55" t="s">
        <v>7</v>
      </c>
      <c r="B2812" s="238">
        <v>2016</v>
      </c>
      <c r="C2812" s="239"/>
      <c r="D2812" s="238">
        <v>2017</v>
      </c>
      <c r="E2812" s="239"/>
      <c r="F2812" s="238">
        <v>2018</v>
      </c>
      <c r="G2812" s="239"/>
      <c r="H2812" s="56" t="s">
        <v>3</v>
      </c>
    </row>
    <row r="2813" spans="1:8">
      <c r="A2813" s="57"/>
      <c r="B2813" s="54" t="s">
        <v>46</v>
      </c>
      <c r="C2813" s="103" t="s">
        <v>47</v>
      </c>
      <c r="D2813" s="103" t="s">
        <v>46</v>
      </c>
      <c r="E2813" s="22" t="s">
        <v>47</v>
      </c>
      <c r="F2813" s="103" t="s">
        <v>46</v>
      </c>
      <c r="G2813" s="22" t="s">
        <v>47</v>
      </c>
      <c r="H2813" s="58"/>
    </row>
    <row r="2814" spans="1:8" ht="16.5" thickBot="1">
      <c r="A2814" s="59"/>
      <c r="B2814" s="23" t="s">
        <v>48</v>
      </c>
      <c r="C2814" s="6" t="s">
        <v>49</v>
      </c>
      <c r="D2814" s="107" t="s">
        <v>48</v>
      </c>
      <c r="E2814" s="2" t="s">
        <v>49</v>
      </c>
      <c r="F2814" s="107" t="s">
        <v>48</v>
      </c>
      <c r="G2814" s="2" t="s">
        <v>49</v>
      </c>
      <c r="H2814" s="60"/>
    </row>
    <row r="2815" spans="1:8" ht="17.25" thickTop="1" thickBot="1">
      <c r="A2815" s="12" t="s">
        <v>13</v>
      </c>
      <c r="B2815" s="24">
        <v>0.47384999999999999</v>
      </c>
      <c r="C2815" s="26">
        <v>1.0089999999999999</v>
      </c>
      <c r="D2815" s="24">
        <v>0.12</v>
      </c>
      <c r="E2815" s="26">
        <v>0.2</v>
      </c>
      <c r="F2815" s="26">
        <v>1.19</v>
      </c>
      <c r="G2815" s="26">
        <v>1.2629999999999999</v>
      </c>
      <c r="H2815" s="109" t="s">
        <v>819</v>
      </c>
    </row>
    <row r="2816" spans="1:8" ht="16.5" thickBot="1">
      <c r="A2816" s="12" t="s">
        <v>14</v>
      </c>
      <c r="B2816" s="24">
        <v>24.385000000000002</v>
      </c>
      <c r="C2816" s="26">
        <v>13.592000000000001</v>
      </c>
      <c r="D2816" s="24">
        <v>18.501000000000001</v>
      </c>
      <c r="E2816" s="26">
        <v>13.106999999999999</v>
      </c>
      <c r="F2816" s="26">
        <v>76.132000000000005</v>
      </c>
      <c r="G2816" s="26">
        <v>78.900000000000006</v>
      </c>
      <c r="H2816" s="109" t="s">
        <v>840</v>
      </c>
    </row>
    <row r="2817" spans="1:8" ht="16.5" thickBot="1">
      <c r="A2817" s="12" t="s">
        <v>15</v>
      </c>
      <c r="B2817" s="24">
        <v>1.256</v>
      </c>
      <c r="C2817" s="26">
        <v>0.57399999999999995</v>
      </c>
      <c r="D2817" s="24">
        <v>0.70299999999999996</v>
      </c>
      <c r="E2817" s="26">
        <v>0.38200000000000001</v>
      </c>
      <c r="F2817" s="26">
        <v>0.41899999999999998</v>
      </c>
      <c r="G2817" s="26">
        <v>0.41099999999999998</v>
      </c>
      <c r="H2817" s="109" t="s">
        <v>841</v>
      </c>
    </row>
    <row r="2818" spans="1:8" ht="16.5" thickBot="1">
      <c r="A2818" s="12" t="s">
        <v>16</v>
      </c>
      <c r="B2818" s="24">
        <v>0.35751300000000003</v>
      </c>
      <c r="C2818" s="26">
        <v>0.14768263999999998</v>
      </c>
      <c r="D2818" s="24">
        <v>3.0000000000000001E-3</v>
      </c>
      <c r="E2818" s="26">
        <v>0</v>
      </c>
      <c r="F2818" s="26">
        <v>0.59899999999999998</v>
      </c>
      <c r="G2818" s="26">
        <v>0.45200000000000001</v>
      </c>
      <c r="H2818" s="109" t="s">
        <v>844</v>
      </c>
    </row>
    <row r="2819" spans="1:8" ht="16.5" thickBot="1">
      <c r="A2819" s="12" t="s">
        <v>17</v>
      </c>
      <c r="B2819" s="24">
        <v>3.0079999999999998E-3</v>
      </c>
      <c r="C2819" s="26">
        <v>1.8815153800000001E-3</v>
      </c>
      <c r="D2819" s="24">
        <v>1.0549999999999999E-3</v>
      </c>
      <c r="E2819" s="26">
        <v>0</v>
      </c>
      <c r="F2819" s="26">
        <v>0.154</v>
      </c>
      <c r="G2819" s="26">
        <v>0.13400000000000001</v>
      </c>
      <c r="H2819" s="109" t="s">
        <v>845</v>
      </c>
    </row>
    <row r="2820" spans="1:8" ht="16.5" thickBot="1">
      <c r="A2820" s="12" t="s">
        <v>18</v>
      </c>
      <c r="B2820" s="24">
        <v>0</v>
      </c>
      <c r="C2820" s="26">
        <v>0</v>
      </c>
      <c r="D2820" s="24">
        <v>0</v>
      </c>
      <c r="E2820" s="26">
        <v>0</v>
      </c>
      <c r="F2820" s="26">
        <v>0</v>
      </c>
      <c r="G2820" s="26">
        <v>0</v>
      </c>
      <c r="H2820" s="109" t="s">
        <v>820</v>
      </c>
    </row>
    <row r="2821" spans="1:8" ht="16.5" thickBot="1">
      <c r="A2821" s="12" t="s">
        <v>19</v>
      </c>
      <c r="B2821" s="24">
        <v>0</v>
      </c>
      <c r="C2821" s="26">
        <v>0</v>
      </c>
      <c r="D2821" s="24">
        <v>0.96799999999999997</v>
      </c>
      <c r="E2821" s="26">
        <v>0.37</v>
      </c>
      <c r="F2821" s="26">
        <v>0</v>
      </c>
      <c r="G2821" s="26">
        <v>0</v>
      </c>
      <c r="H2821" s="109" t="s">
        <v>20</v>
      </c>
    </row>
    <row r="2822" spans="1:8" ht="16.5" thickBot="1">
      <c r="A2822" s="12" t="s">
        <v>21</v>
      </c>
      <c r="B2822" s="24">
        <v>4.6900000000000004</v>
      </c>
      <c r="C2822" s="26">
        <v>2.3119999999999998</v>
      </c>
      <c r="D2822" s="24">
        <v>4.0149999999999997</v>
      </c>
      <c r="E2822" s="26">
        <v>3.2919999999999998</v>
      </c>
      <c r="F2822" s="26">
        <v>4.3479999999999999</v>
      </c>
      <c r="G2822" s="26">
        <v>3.1890000000000001</v>
      </c>
      <c r="H2822" s="109" t="s">
        <v>846</v>
      </c>
    </row>
    <row r="2823" spans="1:8" ht="16.5" thickBot="1">
      <c r="A2823" s="12" t="s">
        <v>22</v>
      </c>
      <c r="B2823" s="24">
        <v>2.5600000000000001E-2</v>
      </c>
      <c r="C2823" s="26">
        <v>1.3600300000000001E-2</v>
      </c>
      <c r="D2823" s="24">
        <v>0</v>
      </c>
      <c r="E2823" s="26">
        <v>0</v>
      </c>
      <c r="F2823" s="26">
        <v>0</v>
      </c>
      <c r="G2823" s="26">
        <v>0</v>
      </c>
      <c r="H2823" s="109" t="s">
        <v>847</v>
      </c>
    </row>
    <row r="2824" spans="1:8" ht="16.5" thickBot="1">
      <c r="A2824" s="12" t="s">
        <v>23</v>
      </c>
      <c r="B2824" s="24">
        <v>41.155000000000001</v>
      </c>
      <c r="C2824" s="26">
        <v>37.222999999999999</v>
      </c>
      <c r="D2824" s="24">
        <v>40.768999999999998</v>
      </c>
      <c r="E2824" s="26">
        <v>40.137999999999998</v>
      </c>
      <c r="F2824" s="26">
        <v>68.349999999999994</v>
      </c>
      <c r="G2824" s="26">
        <v>26.178000000000001</v>
      </c>
      <c r="H2824" s="109" t="s">
        <v>856</v>
      </c>
    </row>
    <row r="2825" spans="1:8" ht="16.5" thickBot="1">
      <c r="A2825" s="12" t="s">
        <v>24</v>
      </c>
      <c r="B2825" s="24">
        <v>0.67400000000000004</v>
      </c>
      <c r="C2825" s="26">
        <v>0.41799999999999998</v>
      </c>
      <c r="D2825" s="24">
        <v>0</v>
      </c>
      <c r="E2825" s="26">
        <v>0</v>
      </c>
      <c r="F2825" s="26">
        <v>0</v>
      </c>
      <c r="G2825" s="26">
        <v>0</v>
      </c>
      <c r="H2825" s="109" t="s">
        <v>818</v>
      </c>
    </row>
    <row r="2826" spans="1:8" ht="16.5" thickBot="1">
      <c r="A2826" s="12" t="s">
        <v>25</v>
      </c>
      <c r="B2826" s="24">
        <v>3.0000000000000001E-3</v>
      </c>
      <c r="C2826" s="26">
        <v>3.0000000000000001E-3</v>
      </c>
      <c r="D2826" s="24">
        <v>0</v>
      </c>
      <c r="E2826" s="26">
        <v>0</v>
      </c>
      <c r="F2826" s="26">
        <v>0</v>
      </c>
      <c r="G2826" s="26">
        <v>0</v>
      </c>
      <c r="H2826" s="109" t="s">
        <v>26</v>
      </c>
    </row>
    <row r="2827" spans="1:8" ht="16.5" thickBot="1">
      <c r="A2827" s="12" t="s">
        <v>27</v>
      </c>
      <c r="B2827" s="24">
        <v>0.498805</v>
      </c>
      <c r="C2827" s="26">
        <v>0.51714519999999997</v>
      </c>
      <c r="D2827" s="24">
        <v>0.46579900000000002</v>
      </c>
      <c r="E2827" s="26">
        <v>0.55395340000000004</v>
      </c>
      <c r="F2827" s="26">
        <v>0</v>
      </c>
      <c r="G2827" s="26">
        <v>0</v>
      </c>
      <c r="H2827" s="109" t="s">
        <v>851</v>
      </c>
    </row>
    <row r="2828" spans="1:8" ht="16.5" thickBot="1">
      <c r="A2828" s="12" t="s">
        <v>28</v>
      </c>
      <c r="B2828" s="24">
        <v>0.187</v>
      </c>
      <c r="C2828" s="26">
        <v>0.16400000000000001</v>
      </c>
      <c r="D2828" s="24">
        <v>0.187</v>
      </c>
      <c r="E2828" s="26">
        <v>0.16400000000000001</v>
      </c>
      <c r="F2828" s="26">
        <f>D2828/E2828*G2828</f>
        <v>5.9292682926829259E-2</v>
      </c>
      <c r="G2828" s="26">
        <v>5.1999999999999998E-2</v>
      </c>
      <c r="H2828" s="109" t="s">
        <v>853</v>
      </c>
    </row>
    <row r="2829" spans="1:8" ht="16.5" thickBot="1">
      <c r="A2829" s="12" t="s">
        <v>29</v>
      </c>
      <c r="B2829" s="24">
        <v>0</v>
      </c>
      <c r="C2829" s="26">
        <v>0</v>
      </c>
      <c r="D2829" s="24">
        <v>0</v>
      </c>
      <c r="E2829" s="26">
        <v>0</v>
      </c>
      <c r="F2829" s="26">
        <v>0</v>
      </c>
      <c r="G2829" s="26">
        <v>0</v>
      </c>
      <c r="H2829" s="109" t="s">
        <v>821</v>
      </c>
    </row>
    <row r="2830" spans="1:8" ht="16.5" thickBot="1">
      <c r="A2830" s="12" t="s">
        <v>30</v>
      </c>
      <c r="B2830" s="24">
        <v>2.36</v>
      </c>
      <c r="C2830" s="26">
        <v>0.57799999999999996</v>
      </c>
      <c r="D2830" s="24">
        <v>3.4119999999999999</v>
      </c>
      <c r="E2830" s="26">
        <v>1.008</v>
      </c>
      <c r="F2830" s="26">
        <v>2.9140000000000001</v>
      </c>
      <c r="G2830" s="26">
        <v>0.52700000000000002</v>
      </c>
      <c r="H2830" s="109" t="s">
        <v>848</v>
      </c>
    </row>
    <row r="2831" spans="1:8" ht="16.5" thickBot="1">
      <c r="A2831" s="12" t="s">
        <v>31</v>
      </c>
      <c r="B2831" s="24">
        <v>58.515000000000001</v>
      </c>
      <c r="C2831" s="26">
        <v>14.612</v>
      </c>
      <c r="D2831" s="24">
        <v>70.817999999999998</v>
      </c>
      <c r="E2831" s="26">
        <v>14.528</v>
      </c>
      <c r="F2831" s="26">
        <v>62.084000000000003</v>
      </c>
      <c r="G2831" s="26">
        <v>13.208</v>
      </c>
      <c r="H2831" s="109" t="s">
        <v>849</v>
      </c>
    </row>
    <row r="2832" spans="1:8" ht="16.5" thickBot="1">
      <c r="A2832" s="12" t="s">
        <v>32</v>
      </c>
      <c r="B2832" s="24">
        <v>0</v>
      </c>
      <c r="C2832" s="26">
        <v>0</v>
      </c>
      <c r="D2832" s="24">
        <v>4.7E-2</v>
      </c>
      <c r="E2832" s="26">
        <v>2.3E-2</v>
      </c>
      <c r="F2832" s="26">
        <v>0</v>
      </c>
      <c r="G2832" s="26">
        <v>0</v>
      </c>
      <c r="H2832" s="109" t="s">
        <v>854</v>
      </c>
    </row>
    <row r="2833" spans="1:8" ht="16.5" thickBot="1">
      <c r="A2833" s="12" t="s">
        <v>33</v>
      </c>
      <c r="B2833" s="24">
        <v>0.64800000000000002</v>
      </c>
      <c r="C2833" s="26">
        <v>0.16815670517327977</v>
      </c>
      <c r="D2833" s="24">
        <v>1.518</v>
      </c>
      <c r="E2833" s="26">
        <v>2.9633066216786164</v>
      </c>
      <c r="F2833" s="26">
        <v>0.21299999999999999</v>
      </c>
      <c r="G2833" s="26">
        <v>2.4409999999999998</v>
      </c>
      <c r="H2833" s="109" t="s">
        <v>852</v>
      </c>
    </row>
    <row r="2834" spans="1:8" ht="16.5" thickBot="1">
      <c r="A2834" s="12" t="s">
        <v>34</v>
      </c>
      <c r="B2834" s="24">
        <v>0.185</v>
      </c>
      <c r="C2834" s="26">
        <v>0.13300000000000001</v>
      </c>
      <c r="D2834" s="24">
        <v>0.184</v>
      </c>
      <c r="E2834" s="26">
        <v>0.14199999999999999</v>
      </c>
      <c r="F2834" s="26">
        <v>0.107</v>
      </c>
      <c r="G2834" s="26">
        <v>8.7999999999999995E-2</v>
      </c>
      <c r="H2834" s="109" t="s">
        <v>850</v>
      </c>
    </row>
    <row r="2835" spans="1:8" ht="16.5" thickBot="1">
      <c r="A2835" s="12" t="s">
        <v>35</v>
      </c>
      <c r="B2835" s="24">
        <v>0</v>
      </c>
      <c r="C2835" s="26">
        <v>0</v>
      </c>
      <c r="D2835" s="24">
        <v>0</v>
      </c>
      <c r="E2835" s="26">
        <v>0</v>
      </c>
      <c r="F2835" s="26">
        <v>0</v>
      </c>
      <c r="G2835" s="26">
        <v>0</v>
      </c>
      <c r="H2835" s="109" t="s">
        <v>36</v>
      </c>
    </row>
    <row r="2836" spans="1:8" ht="16.5" thickBot="1">
      <c r="A2836" s="54" t="s">
        <v>37</v>
      </c>
      <c r="B2836" s="27">
        <v>3.9E-2</v>
      </c>
      <c r="C2836" s="28">
        <v>2.3E-2</v>
      </c>
      <c r="D2836" s="27">
        <v>4.7119999999999997</v>
      </c>
      <c r="E2836" s="28">
        <v>1.79</v>
      </c>
      <c r="F2836" s="26">
        <v>4.7E-2</v>
      </c>
      <c r="G2836" s="26">
        <v>2.7E-2</v>
      </c>
      <c r="H2836" s="108" t="s">
        <v>38</v>
      </c>
    </row>
    <row r="2837" spans="1:8" ht="16.5" thickBot="1">
      <c r="A2837" s="75" t="s">
        <v>552</v>
      </c>
      <c r="B2837" s="77">
        <f t="shared" ref="B2837" si="329">SUM(B2815:B2836)</f>
        <v>135.45577599999999</v>
      </c>
      <c r="C2837" s="77">
        <f t="shared" ref="C2837" si="330">SUM(C2815:C2836)</f>
        <v>71.489466360553266</v>
      </c>
      <c r="D2837" s="77">
        <f t="shared" ref="D2837" si="331">SUM(D2815:D2836)</f>
        <v>146.42385399999998</v>
      </c>
      <c r="E2837" s="77">
        <f t="shared" ref="E2837" si="332">SUM(E2815:E2836)</f>
        <v>78.661260021678615</v>
      </c>
      <c r="F2837" s="126">
        <f>SUM(F2815:F2836)</f>
        <v>216.61629268292683</v>
      </c>
      <c r="G2837" s="126">
        <f>SUM(G2815:G2836)</f>
        <v>126.87000000000002</v>
      </c>
      <c r="H2837" s="105" t="s">
        <v>855</v>
      </c>
    </row>
    <row r="2838" spans="1:8" ht="16.5" thickBot="1">
      <c r="A2838" s="75" t="s">
        <v>545</v>
      </c>
      <c r="B2838" s="77">
        <v>9028.375</v>
      </c>
      <c r="C2838" s="77">
        <v>7288.8680000000004</v>
      </c>
      <c r="D2838" s="77">
        <v>8972.9639999999999</v>
      </c>
      <c r="E2838" s="77">
        <v>7652.3509999999997</v>
      </c>
      <c r="F2838" s="126">
        <v>8421.4519999999993</v>
      </c>
      <c r="G2838" s="126">
        <v>7605.2870000000003</v>
      </c>
      <c r="H2838" s="112" t="s">
        <v>553</v>
      </c>
    </row>
    <row r="2840" spans="1:8">
      <c r="A2840" s="119" t="s">
        <v>246</v>
      </c>
      <c r="H2840" s="120" t="s">
        <v>247</v>
      </c>
    </row>
    <row r="2841" spans="1:8">
      <c r="A2841" s="97" t="s">
        <v>721</v>
      </c>
      <c r="H2841" s="102" t="s">
        <v>269</v>
      </c>
    </row>
    <row r="2842" spans="1:8" ht="16.5" customHeight="1" thickBot="1">
      <c r="A2842" s="68" t="s">
        <v>43</v>
      </c>
      <c r="E2842" s="38"/>
      <c r="G2842" s="38" t="s">
        <v>477</v>
      </c>
      <c r="H2842" s="38" t="s">
        <v>476</v>
      </c>
    </row>
    <row r="2843" spans="1:8" ht="16.5" thickBot="1">
      <c r="A2843" s="55" t="s">
        <v>7</v>
      </c>
      <c r="B2843" s="238">
        <v>2016</v>
      </c>
      <c r="C2843" s="239"/>
      <c r="D2843" s="238">
        <v>2017</v>
      </c>
      <c r="E2843" s="239"/>
      <c r="F2843" s="238">
        <v>2018</v>
      </c>
      <c r="G2843" s="239"/>
      <c r="H2843" s="56" t="s">
        <v>3</v>
      </c>
    </row>
    <row r="2844" spans="1:8">
      <c r="A2844" s="57"/>
      <c r="B2844" s="54" t="s">
        <v>46</v>
      </c>
      <c r="C2844" s="103" t="s">
        <v>47</v>
      </c>
      <c r="D2844" s="103" t="s">
        <v>46</v>
      </c>
      <c r="E2844" s="22" t="s">
        <v>47</v>
      </c>
      <c r="F2844" s="103" t="s">
        <v>46</v>
      </c>
      <c r="G2844" s="22" t="s">
        <v>47</v>
      </c>
      <c r="H2844" s="58"/>
    </row>
    <row r="2845" spans="1:8" ht="16.5" thickBot="1">
      <c r="A2845" s="59"/>
      <c r="B2845" s="23" t="s">
        <v>48</v>
      </c>
      <c r="C2845" s="6" t="s">
        <v>49</v>
      </c>
      <c r="D2845" s="107" t="s">
        <v>48</v>
      </c>
      <c r="E2845" s="2" t="s">
        <v>49</v>
      </c>
      <c r="F2845" s="107" t="s">
        <v>48</v>
      </c>
      <c r="G2845" s="2" t="s">
        <v>49</v>
      </c>
      <c r="H2845" s="60"/>
    </row>
    <row r="2846" spans="1:8" ht="17.25" thickTop="1" thickBot="1">
      <c r="A2846" s="12" t="s">
        <v>13</v>
      </c>
      <c r="B2846" s="24">
        <v>62.1</v>
      </c>
      <c r="C2846" s="26">
        <v>85.858999999999995</v>
      </c>
      <c r="D2846" s="24">
        <v>59.005000000000003</v>
      </c>
      <c r="E2846" s="26">
        <v>80.873999999999995</v>
      </c>
      <c r="F2846" s="26">
        <v>49.973999999999997</v>
      </c>
      <c r="G2846" s="26">
        <v>53.01</v>
      </c>
      <c r="H2846" s="109" t="s">
        <v>819</v>
      </c>
    </row>
    <row r="2847" spans="1:8" ht="16.5" thickBot="1">
      <c r="A2847" s="12" t="s">
        <v>14</v>
      </c>
      <c r="B2847" s="24">
        <v>4.548</v>
      </c>
      <c r="C2847" s="26">
        <v>2.7530000000000001</v>
      </c>
      <c r="D2847" s="24">
        <v>1.861</v>
      </c>
      <c r="E2847" s="26">
        <v>1.133</v>
      </c>
      <c r="F2847" s="26">
        <v>4.6360000000000001</v>
      </c>
      <c r="G2847" s="26">
        <v>9.1430000000000007</v>
      </c>
      <c r="H2847" s="109" t="s">
        <v>840</v>
      </c>
    </row>
    <row r="2848" spans="1:8" ht="16.5" thickBot="1">
      <c r="A2848" s="12" t="s">
        <v>15</v>
      </c>
      <c r="B2848" s="24">
        <v>4.2000000000000003E-2</v>
      </c>
      <c r="C2848" s="26">
        <v>0.19800000000000001</v>
      </c>
      <c r="D2848" s="24">
        <v>3.2000000000000001E-2</v>
      </c>
      <c r="E2848" s="26">
        <v>0.03</v>
      </c>
      <c r="F2848" s="26">
        <v>9.2999999999999999E-2</v>
      </c>
      <c r="G2848" s="26">
        <v>0.23899999999999999</v>
      </c>
      <c r="H2848" s="109" t="s">
        <v>841</v>
      </c>
    </row>
    <row r="2849" spans="1:8" ht="16.5" thickBot="1">
      <c r="A2849" s="12" t="s">
        <v>16</v>
      </c>
      <c r="B2849" s="24">
        <v>7.1134219999999999</v>
      </c>
      <c r="C2849" s="26">
        <v>5.8286224799999999</v>
      </c>
      <c r="D2849" s="24">
        <v>8.3759999999999994</v>
      </c>
      <c r="E2849" s="26">
        <v>8.2539999999999996</v>
      </c>
      <c r="F2849" s="26">
        <v>10.503</v>
      </c>
      <c r="G2849" s="26">
        <v>9.6769999999999996</v>
      </c>
      <c r="H2849" s="109" t="s">
        <v>844</v>
      </c>
    </row>
    <row r="2850" spans="1:8" ht="16.5" thickBot="1">
      <c r="A2850" s="12" t="s">
        <v>17</v>
      </c>
      <c r="B2850" s="24">
        <v>8.0000000000000002E-3</v>
      </c>
      <c r="C2850" s="26">
        <v>8.0000000000000002E-3</v>
      </c>
      <c r="D2850" s="24">
        <v>6.0000000000000001E-3</v>
      </c>
      <c r="E2850" s="26">
        <v>5.0000000000000001E-3</v>
      </c>
      <c r="F2850" s="26">
        <v>1.2999999999999999E-2</v>
      </c>
      <c r="G2850" s="26">
        <v>2.3E-2</v>
      </c>
      <c r="H2850" s="109" t="s">
        <v>845</v>
      </c>
    </row>
    <row r="2851" spans="1:8" ht="16.5" thickBot="1">
      <c r="A2851" s="12" t="s">
        <v>18</v>
      </c>
      <c r="B2851" s="24">
        <v>0</v>
      </c>
      <c r="C2851" s="26">
        <v>0</v>
      </c>
      <c r="D2851" s="24">
        <v>0</v>
      </c>
      <c r="E2851" s="26">
        <v>0</v>
      </c>
      <c r="F2851" s="26">
        <v>0</v>
      </c>
      <c r="G2851" s="26">
        <v>0</v>
      </c>
      <c r="H2851" s="109" t="s">
        <v>820</v>
      </c>
    </row>
    <row r="2852" spans="1:8" ht="16.5" thickBot="1">
      <c r="A2852" s="12" t="s">
        <v>19</v>
      </c>
      <c r="B2852" s="24">
        <v>0</v>
      </c>
      <c r="C2852" s="26">
        <v>0</v>
      </c>
      <c r="D2852" s="24">
        <v>0.96699999999999997</v>
      </c>
      <c r="E2852" s="26">
        <v>0.623</v>
      </c>
      <c r="F2852" s="26">
        <v>0</v>
      </c>
      <c r="G2852" s="26">
        <v>0</v>
      </c>
      <c r="H2852" s="109" t="s">
        <v>20</v>
      </c>
    </row>
    <row r="2853" spans="1:8" ht="16.5" thickBot="1">
      <c r="A2853" s="12" t="s">
        <v>21</v>
      </c>
      <c r="B2853" s="24">
        <v>1.899</v>
      </c>
      <c r="C2853" s="26">
        <v>0.999</v>
      </c>
      <c r="D2853" s="24">
        <v>1.47</v>
      </c>
      <c r="E2853" s="26">
        <v>0.90800000000000003</v>
      </c>
      <c r="F2853" s="26">
        <v>0.99299999999999999</v>
      </c>
      <c r="G2853" s="26">
        <v>0.50900000000000001</v>
      </c>
      <c r="H2853" s="109" t="s">
        <v>846</v>
      </c>
    </row>
    <row r="2854" spans="1:8" ht="16.5" thickBot="1">
      <c r="A2854" s="12" t="s">
        <v>22</v>
      </c>
      <c r="B2854" s="24">
        <v>0</v>
      </c>
      <c r="C2854" s="26">
        <v>0</v>
      </c>
      <c r="D2854" s="24">
        <v>0</v>
      </c>
      <c r="E2854" s="26">
        <v>0</v>
      </c>
      <c r="F2854" s="26">
        <v>0</v>
      </c>
      <c r="G2854" s="26">
        <v>0</v>
      </c>
      <c r="H2854" s="109" t="s">
        <v>847</v>
      </c>
    </row>
    <row r="2855" spans="1:8" ht="16.5" thickBot="1">
      <c r="A2855" s="12" t="s">
        <v>23</v>
      </c>
      <c r="B2855" s="24">
        <v>1.905</v>
      </c>
      <c r="C2855" s="26">
        <v>1.276</v>
      </c>
      <c r="D2855" s="24">
        <v>1.3560000000000001</v>
      </c>
      <c r="E2855" s="26">
        <v>0.86099999999999999</v>
      </c>
      <c r="F2855" s="26">
        <v>2.645</v>
      </c>
      <c r="G2855" s="26">
        <v>2.42</v>
      </c>
      <c r="H2855" s="109" t="s">
        <v>856</v>
      </c>
    </row>
    <row r="2856" spans="1:8" ht="16.5" thickBot="1">
      <c r="A2856" s="12" t="s">
        <v>24</v>
      </c>
      <c r="B2856" s="24">
        <v>3.3980000000000001</v>
      </c>
      <c r="C2856" s="26">
        <v>4.7389999999999999</v>
      </c>
      <c r="D2856" s="24">
        <v>0</v>
      </c>
      <c r="E2856" s="26">
        <v>0</v>
      </c>
      <c r="F2856" s="26">
        <v>0</v>
      </c>
      <c r="G2856" s="26">
        <v>0</v>
      </c>
      <c r="H2856" s="109" t="s">
        <v>818</v>
      </c>
    </row>
    <row r="2857" spans="1:8" ht="16.5" thickBot="1">
      <c r="A2857" s="12" t="s">
        <v>25</v>
      </c>
      <c r="B2857" s="24">
        <v>0</v>
      </c>
      <c r="C2857" s="26">
        <v>0</v>
      </c>
      <c r="D2857" s="24">
        <v>2E-3</v>
      </c>
      <c r="E2857" s="26">
        <v>1E-3</v>
      </c>
      <c r="F2857" s="26">
        <v>0</v>
      </c>
      <c r="G2857" s="26">
        <v>0</v>
      </c>
      <c r="H2857" s="109" t="s">
        <v>26</v>
      </c>
    </row>
    <row r="2858" spans="1:8" ht="16.5" thickBot="1">
      <c r="A2858" s="12" t="s">
        <v>27</v>
      </c>
      <c r="B2858" s="24">
        <v>0</v>
      </c>
      <c r="C2858" s="26">
        <v>0</v>
      </c>
      <c r="D2858" s="24">
        <v>8.7999999999999995E-2</v>
      </c>
      <c r="E2858" s="26">
        <v>0.16400000000000001</v>
      </c>
      <c r="F2858" s="26">
        <v>0</v>
      </c>
      <c r="G2858" s="26">
        <v>0</v>
      </c>
      <c r="H2858" s="109" t="s">
        <v>851</v>
      </c>
    </row>
    <row r="2859" spans="1:8" ht="16.5" thickBot="1">
      <c r="A2859" s="12" t="s">
        <v>28</v>
      </c>
      <c r="B2859" s="24">
        <v>7.0000000000000001E-3</v>
      </c>
      <c r="C2859" s="26">
        <v>8.9999999999999993E-3</v>
      </c>
      <c r="D2859" s="24">
        <v>0</v>
      </c>
      <c r="E2859" s="26">
        <v>0</v>
      </c>
      <c r="F2859" s="26">
        <v>0</v>
      </c>
      <c r="G2859" s="26">
        <v>8.9999999999999993E-3</v>
      </c>
      <c r="H2859" s="109" t="s">
        <v>853</v>
      </c>
    </row>
    <row r="2860" spans="1:8" ht="16.5" thickBot="1">
      <c r="A2860" s="12" t="s">
        <v>29</v>
      </c>
      <c r="B2860" s="24">
        <v>0</v>
      </c>
      <c r="C2860" s="26">
        <v>0</v>
      </c>
      <c r="D2860" s="24">
        <v>0</v>
      </c>
      <c r="E2860" s="26">
        <v>0</v>
      </c>
      <c r="F2860" s="26">
        <v>0</v>
      </c>
      <c r="G2860" s="26">
        <v>0</v>
      </c>
      <c r="H2860" s="109" t="s">
        <v>821</v>
      </c>
    </row>
    <row r="2861" spans="1:8" ht="16.5" thickBot="1">
      <c r="A2861" s="12" t="s">
        <v>30</v>
      </c>
      <c r="B2861" s="24">
        <v>8.6310000000000002</v>
      </c>
      <c r="C2861" s="26">
        <v>2.3690000000000002</v>
      </c>
      <c r="D2861" s="24">
        <v>8.6890000000000001</v>
      </c>
      <c r="E2861" s="26">
        <v>4.7699999999999996</v>
      </c>
      <c r="F2861" s="26">
        <v>9.2420000000000009</v>
      </c>
      <c r="G2861" s="26">
        <v>3.9929999999999999</v>
      </c>
      <c r="H2861" s="109" t="s">
        <v>848</v>
      </c>
    </row>
    <row r="2862" spans="1:8" ht="16.5" thickBot="1">
      <c r="A2862" s="12" t="s">
        <v>31</v>
      </c>
      <c r="B2862" s="24">
        <v>5.9589999999999996</v>
      </c>
      <c r="C2862" s="26">
        <v>2.0733999999999999</v>
      </c>
      <c r="D2862" s="24">
        <v>5.8769999999999998</v>
      </c>
      <c r="E2862" s="26">
        <v>2.2930000000000001</v>
      </c>
      <c r="F2862" s="26">
        <v>6.3179999999999996</v>
      </c>
      <c r="G2862" s="26">
        <v>2.351</v>
      </c>
      <c r="H2862" s="109" t="s">
        <v>849</v>
      </c>
    </row>
    <row r="2863" spans="1:8" ht="16.5" thickBot="1">
      <c r="A2863" s="12" t="s">
        <v>32</v>
      </c>
      <c r="B2863" s="24">
        <v>3.7999999999999999E-2</v>
      </c>
      <c r="C2863" s="26">
        <v>4.1000000000000002E-2</v>
      </c>
      <c r="D2863" s="24">
        <v>0</v>
      </c>
      <c r="E2863" s="26">
        <v>0</v>
      </c>
      <c r="F2863" s="26">
        <v>0</v>
      </c>
      <c r="G2863" s="26">
        <v>0</v>
      </c>
      <c r="H2863" s="109" t="s">
        <v>854</v>
      </c>
    </row>
    <row r="2864" spans="1:8" ht="16.5" thickBot="1">
      <c r="A2864" s="12" t="s">
        <v>33</v>
      </c>
      <c r="B2864" s="24">
        <v>8.7789999999999999</v>
      </c>
      <c r="C2864" s="26">
        <v>12.022802611752889</v>
      </c>
      <c r="D2864" s="24">
        <v>19.25</v>
      </c>
      <c r="E2864" s="26">
        <v>21.428999999999998</v>
      </c>
      <c r="F2864" s="26">
        <v>17.184000000000001</v>
      </c>
      <c r="G2864" s="26">
        <v>14.754</v>
      </c>
      <c r="H2864" s="109" t="s">
        <v>852</v>
      </c>
    </row>
    <row r="2865" spans="1:8" ht="16.5" thickBot="1">
      <c r="A2865" s="12" t="s">
        <v>34</v>
      </c>
      <c r="B2865" s="24">
        <v>4.8019999999999996</v>
      </c>
      <c r="C2865" s="26">
        <v>7.8289999999999997</v>
      </c>
      <c r="D2865" s="24">
        <v>3.9529999999999998</v>
      </c>
      <c r="E2865" s="26">
        <v>6.4740000000000002</v>
      </c>
      <c r="F2865" s="26">
        <v>4.18</v>
      </c>
      <c r="G2865" s="26">
        <v>6.9649999999999999</v>
      </c>
      <c r="H2865" s="109" t="s">
        <v>850</v>
      </c>
    </row>
    <row r="2866" spans="1:8" ht="16.5" thickBot="1">
      <c r="A2866" s="12" t="s">
        <v>35</v>
      </c>
      <c r="B2866" s="24">
        <v>0</v>
      </c>
      <c r="C2866" s="26">
        <v>0</v>
      </c>
      <c r="D2866" s="24">
        <v>0</v>
      </c>
      <c r="E2866" s="26">
        <v>0</v>
      </c>
      <c r="F2866" s="26">
        <v>0</v>
      </c>
      <c r="G2866" s="26">
        <v>0</v>
      </c>
      <c r="H2866" s="109" t="s">
        <v>36</v>
      </c>
    </row>
    <row r="2867" spans="1:8" ht="16.5" thickBot="1">
      <c r="A2867" s="54" t="s">
        <v>37</v>
      </c>
      <c r="B2867" s="27">
        <v>0.67300000000000004</v>
      </c>
      <c r="C2867" s="28">
        <v>0.69399999999999995</v>
      </c>
      <c r="D2867" s="27">
        <v>28.082999999999998</v>
      </c>
      <c r="E2867" s="28">
        <v>19.827999999999999</v>
      </c>
      <c r="F2867" s="26">
        <v>1.694</v>
      </c>
      <c r="G2867" s="26">
        <v>1.74</v>
      </c>
      <c r="H2867" s="108" t="s">
        <v>38</v>
      </c>
    </row>
    <row r="2868" spans="1:8" ht="16.5" thickBot="1">
      <c r="A2868" s="75" t="s">
        <v>552</v>
      </c>
      <c r="B2868" s="77">
        <f t="shared" ref="B2868" si="333">SUM(B2846:B2867)</f>
        <v>109.902422</v>
      </c>
      <c r="C2868" s="77">
        <f t="shared" ref="C2868" si="334">SUM(C2846:C2867)</f>
        <v>126.69882509175287</v>
      </c>
      <c r="D2868" s="77">
        <f t="shared" ref="D2868" si="335">SUM(D2846:D2867)</f>
        <v>139.01499999999999</v>
      </c>
      <c r="E2868" s="77">
        <f t="shared" ref="E2868" si="336">SUM(E2846:E2867)</f>
        <v>147.64700000000002</v>
      </c>
      <c r="F2868" s="126">
        <f>SUM(F2846:F2867)</f>
        <v>107.47500000000001</v>
      </c>
      <c r="G2868" s="126">
        <f>SUM(G2846:G2867)</f>
        <v>104.83299999999998</v>
      </c>
      <c r="H2868" s="105" t="s">
        <v>855</v>
      </c>
    </row>
    <row r="2869" spans="1:8" ht="16.5" thickBot="1">
      <c r="A2869" s="75" t="s">
        <v>545</v>
      </c>
      <c r="B2869" s="77">
        <v>2138.86</v>
      </c>
      <c r="C2869" s="77">
        <v>2186.9789999999998</v>
      </c>
      <c r="D2869" s="77">
        <v>2346.1880000000001</v>
      </c>
      <c r="E2869" s="77">
        <v>2244.3969999999999</v>
      </c>
      <c r="F2869" s="126">
        <v>1981.8409999999999</v>
      </c>
      <c r="G2869" s="126">
        <v>2237.5790000000002</v>
      </c>
      <c r="H2869" s="112" t="s">
        <v>553</v>
      </c>
    </row>
    <row r="2871" spans="1:8">
      <c r="A2871" s="119" t="s">
        <v>249</v>
      </c>
      <c r="H2871" s="120" t="s">
        <v>250</v>
      </c>
    </row>
    <row r="2872" spans="1:8">
      <c r="A2872" s="97" t="s">
        <v>722</v>
      </c>
      <c r="H2872" s="102" t="s">
        <v>272</v>
      </c>
    </row>
    <row r="2873" spans="1:8" ht="16.5" customHeight="1" thickBot="1">
      <c r="A2873" s="68" t="s">
        <v>43</v>
      </c>
      <c r="E2873" s="38"/>
      <c r="G2873" s="38" t="s">
        <v>477</v>
      </c>
      <c r="H2873" s="38" t="s">
        <v>476</v>
      </c>
    </row>
    <row r="2874" spans="1:8" ht="16.5" thickBot="1">
      <c r="A2874" s="55" t="s">
        <v>7</v>
      </c>
      <c r="B2874" s="238">
        <v>2016</v>
      </c>
      <c r="C2874" s="239"/>
      <c r="D2874" s="238">
        <v>2017</v>
      </c>
      <c r="E2874" s="239"/>
      <c r="F2874" s="238">
        <v>2018</v>
      </c>
      <c r="G2874" s="239"/>
      <c r="H2874" s="56" t="s">
        <v>3</v>
      </c>
    </row>
    <row r="2875" spans="1:8">
      <c r="A2875" s="57"/>
      <c r="B2875" s="54" t="s">
        <v>46</v>
      </c>
      <c r="C2875" s="103" t="s">
        <v>47</v>
      </c>
      <c r="D2875" s="103" t="s">
        <v>46</v>
      </c>
      <c r="E2875" s="22" t="s">
        <v>47</v>
      </c>
      <c r="F2875" s="103" t="s">
        <v>46</v>
      </c>
      <c r="G2875" s="22" t="s">
        <v>47</v>
      </c>
      <c r="H2875" s="58"/>
    </row>
    <row r="2876" spans="1:8" ht="16.5" thickBot="1">
      <c r="A2876" s="59"/>
      <c r="B2876" s="23" t="s">
        <v>48</v>
      </c>
      <c r="C2876" s="6" t="s">
        <v>49</v>
      </c>
      <c r="D2876" s="107" t="s">
        <v>48</v>
      </c>
      <c r="E2876" s="2" t="s">
        <v>49</v>
      </c>
      <c r="F2876" s="107" t="s">
        <v>48</v>
      </c>
      <c r="G2876" s="2" t="s">
        <v>49</v>
      </c>
      <c r="H2876" s="60"/>
    </row>
    <row r="2877" spans="1:8" ht="17.25" thickTop="1" thickBot="1">
      <c r="A2877" s="12" t="s">
        <v>13</v>
      </c>
      <c r="B2877" s="24">
        <v>0.19625999999999999</v>
      </c>
      <c r="C2877" s="26">
        <v>0.57699999999999996</v>
      </c>
      <c r="D2877" s="24">
        <v>0.11899999999999999</v>
      </c>
      <c r="E2877" s="26">
        <v>0.26700000000000002</v>
      </c>
      <c r="F2877" s="26">
        <v>0.34</v>
      </c>
      <c r="G2877" s="26">
        <v>0.81299999999999994</v>
      </c>
      <c r="H2877" s="109" t="s">
        <v>819</v>
      </c>
    </row>
    <row r="2878" spans="1:8" ht="16.5" thickBot="1">
      <c r="A2878" s="12" t="s">
        <v>14</v>
      </c>
      <c r="B2878" s="24">
        <v>5.8540000000000001</v>
      </c>
      <c r="C2878" s="26">
        <v>3.3380000000000001</v>
      </c>
      <c r="D2878" s="24">
        <v>5.5890000000000004</v>
      </c>
      <c r="E2878" s="26">
        <v>4.2779999999999996</v>
      </c>
      <c r="F2878" s="26">
        <v>19.625</v>
      </c>
      <c r="G2878" s="26">
        <v>26.064</v>
      </c>
      <c r="H2878" s="109" t="s">
        <v>840</v>
      </c>
    </row>
    <row r="2879" spans="1:8" ht="16.5" thickBot="1">
      <c r="A2879" s="12" t="s">
        <v>15</v>
      </c>
      <c r="B2879" s="24">
        <v>0.45400000000000001</v>
      </c>
      <c r="C2879" s="26">
        <v>0.17799999999999999</v>
      </c>
      <c r="D2879" s="24">
        <v>0.71099999999999997</v>
      </c>
      <c r="E2879" s="26">
        <v>0.20699999999999999</v>
      </c>
      <c r="F2879" s="26">
        <v>0.215</v>
      </c>
      <c r="G2879" s="26">
        <v>0.22700000000000001</v>
      </c>
      <c r="H2879" s="109" t="s">
        <v>841</v>
      </c>
    </row>
    <row r="2880" spans="1:8" ht="16.5" thickBot="1">
      <c r="A2880" s="12" t="s">
        <v>16</v>
      </c>
      <c r="B2880" s="24">
        <v>1.240985</v>
      </c>
      <c r="C2880" s="26">
        <v>0.63965466999999998</v>
      </c>
      <c r="D2880" s="24">
        <v>1.556</v>
      </c>
      <c r="E2880" s="26">
        <v>1.3089999999999999</v>
      </c>
      <c r="F2880" s="26">
        <v>1.41</v>
      </c>
      <c r="G2880" s="26">
        <v>1.077</v>
      </c>
      <c r="H2880" s="109" t="s">
        <v>844</v>
      </c>
    </row>
    <row r="2881" spans="1:8" ht="16.5" thickBot="1">
      <c r="A2881" s="12" t="s">
        <v>17</v>
      </c>
      <c r="B2881" s="24">
        <v>2.085E-3</v>
      </c>
      <c r="C2881" s="26">
        <v>4.9745916699999995E-3</v>
      </c>
      <c r="D2881" s="24">
        <v>7.2820000000000003E-3</v>
      </c>
      <c r="E2881" s="26">
        <v>7.7919904500000003E-3</v>
      </c>
      <c r="F2881" s="26">
        <v>2E-3</v>
      </c>
      <c r="G2881" s="26">
        <v>3.0000000000000001E-3</v>
      </c>
      <c r="H2881" s="109" t="s">
        <v>845</v>
      </c>
    </row>
    <row r="2882" spans="1:8" ht="16.5" thickBot="1">
      <c r="A2882" s="12" t="s">
        <v>18</v>
      </c>
      <c r="B2882" s="24">
        <v>0</v>
      </c>
      <c r="C2882" s="26">
        <v>0</v>
      </c>
      <c r="D2882" s="24">
        <v>0</v>
      </c>
      <c r="E2882" s="26">
        <v>0</v>
      </c>
      <c r="F2882" s="26">
        <v>0</v>
      </c>
      <c r="G2882" s="26">
        <v>0</v>
      </c>
      <c r="H2882" s="109" t="s">
        <v>820</v>
      </c>
    </row>
    <row r="2883" spans="1:8" ht="16.5" thickBot="1">
      <c r="A2883" s="12" t="s">
        <v>19</v>
      </c>
      <c r="B2883" s="24">
        <v>0</v>
      </c>
      <c r="C2883" s="26">
        <v>0</v>
      </c>
      <c r="D2883" s="24">
        <v>1.825</v>
      </c>
      <c r="E2883" s="26">
        <v>0.88900000000000001</v>
      </c>
      <c r="F2883" s="26">
        <v>0</v>
      </c>
      <c r="G2883" s="26">
        <v>0</v>
      </c>
      <c r="H2883" s="109" t="s">
        <v>20</v>
      </c>
    </row>
    <row r="2884" spans="1:8" ht="16.5" thickBot="1">
      <c r="A2884" s="12" t="s">
        <v>21</v>
      </c>
      <c r="B2884" s="24">
        <v>0.89700000000000002</v>
      </c>
      <c r="C2884" s="26">
        <v>0.57399999999999995</v>
      </c>
      <c r="D2884" s="24">
        <v>0.81499999999999995</v>
      </c>
      <c r="E2884" s="26">
        <v>0.94499999999999995</v>
      </c>
      <c r="F2884" s="26">
        <v>0.80100000000000005</v>
      </c>
      <c r="G2884" s="26">
        <v>0.64800000000000002</v>
      </c>
      <c r="H2884" s="109" t="s">
        <v>846</v>
      </c>
    </row>
    <row r="2885" spans="1:8" ht="16.5" thickBot="1">
      <c r="A2885" s="12" t="s">
        <v>22</v>
      </c>
      <c r="B2885" s="24">
        <v>1.2410000000000001</v>
      </c>
      <c r="C2885" s="26">
        <v>1.018</v>
      </c>
      <c r="D2885" s="24">
        <v>0</v>
      </c>
      <c r="E2885" s="26">
        <v>0</v>
      </c>
      <c r="F2885" s="26">
        <v>0</v>
      </c>
      <c r="G2885" s="26">
        <v>0</v>
      </c>
      <c r="H2885" s="109" t="s">
        <v>847</v>
      </c>
    </row>
    <row r="2886" spans="1:8" ht="16.5" thickBot="1">
      <c r="A2886" s="12" t="s">
        <v>23</v>
      </c>
      <c r="B2886" s="24">
        <v>5.226</v>
      </c>
      <c r="C2886" s="26">
        <v>4.8230000000000004</v>
      </c>
      <c r="D2886" s="24">
        <v>12.548</v>
      </c>
      <c r="E2886" s="26">
        <v>7.6959999999999997</v>
      </c>
      <c r="F2886" s="26">
        <v>5.843</v>
      </c>
      <c r="G2886" s="26">
        <v>3.8039999999999998</v>
      </c>
      <c r="H2886" s="109" t="s">
        <v>856</v>
      </c>
    </row>
    <row r="2887" spans="1:8" ht="16.5" thickBot="1">
      <c r="A2887" s="12" t="s">
        <v>24</v>
      </c>
      <c r="B2887" s="24">
        <v>0.41099999999999998</v>
      </c>
      <c r="C2887" s="26">
        <v>0.32600000000000001</v>
      </c>
      <c r="D2887" s="24">
        <v>0</v>
      </c>
      <c r="E2887" s="26">
        <v>0</v>
      </c>
      <c r="F2887" s="26">
        <v>0</v>
      </c>
      <c r="G2887" s="26">
        <v>0</v>
      </c>
      <c r="H2887" s="109" t="s">
        <v>818</v>
      </c>
    </row>
    <row r="2888" spans="1:8" ht="16.5" thickBot="1">
      <c r="A2888" s="12" t="s">
        <v>25</v>
      </c>
      <c r="B2888" s="24">
        <v>0</v>
      </c>
      <c r="C2888" s="26">
        <v>0</v>
      </c>
      <c r="D2888" s="24">
        <v>0</v>
      </c>
      <c r="E2888" s="26">
        <v>0</v>
      </c>
      <c r="F2888" s="26">
        <v>0</v>
      </c>
      <c r="G2888" s="26">
        <v>0</v>
      </c>
      <c r="H2888" s="109" t="s">
        <v>26</v>
      </c>
    </row>
    <row r="2889" spans="1:8" ht="16.5" thickBot="1">
      <c r="A2889" s="12" t="s">
        <v>27</v>
      </c>
      <c r="B2889" s="24">
        <v>2.5839000000000001E-2</v>
      </c>
      <c r="C2889" s="26">
        <v>3.3191600000000002E-2</v>
      </c>
      <c r="D2889" s="24">
        <v>0.103464</v>
      </c>
      <c r="E2889" s="26">
        <v>0.16206320000000002</v>
      </c>
      <c r="F2889" s="26">
        <v>0</v>
      </c>
      <c r="G2889" s="26">
        <v>0</v>
      </c>
      <c r="H2889" s="109" t="s">
        <v>851</v>
      </c>
    </row>
    <row r="2890" spans="1:8" ht="16.5" thickBot="1">
      <c r="A2890" s="12" t="s">
        <v>28</v>
      </c>
      <c r="B2890" s="24">
        <v>1.2999999999999999E-2</v>
      </c>
      <c r="C2890" s="26">
        <v>1.2E-2</v>
      </c>
      <c r="D2890" s="24">
        <v>2E-3</v>
      </c>
      <c r="E2890" s="26">
        <v>2E-3</v>
      </c>
      <c r="F2890" s="26">
        <v>0</v>
      </c>
      <c r="G2890" s="26">
        <v>3.2000000000000001E-2</v>
      </c>
      <c r="H2890" s="109" t="s">
        <v>853</v>
      </c>
    </row>
    <row r="2891" spans="1:8" ht="16.5" thickBot="1">
      <c r="A2891" s="12" t="s">
        <v>29</v>
      </c>
      <c r="B2891" s="24">
        <v>0</v>
      </c>
      <c r="C2891" s="26">
        <v>0</v>
      </c>
      <c r="D2891" s="24">
        <v>0</v>
      </c>
      <c r="E2891" s="26">
        <v>0</v>
      </c>
      <c r="F2891" s="26">
        <v>0</v>
      </c>
      <c r="G2891" s="26">
        <v>0</v>
      </c>
      <c r="H2891" s="109" t="s">
        <v>821</v>
      </c>
    </row>
    <row r="2892" spans="1:8" ht="16.5" thickBot="1">
      <c r="A2892" s="12" t="s">
        <v>30</v>
      </c>
      <c r="B2892" s="24">
        <v>0.109</v>
      </c>
      <c r="C2892" s="26">
        <v>1.9E-2</v>
      </c>
      <c r="D2892" s="24">
        <v>0.70099999999999996</v>
      </c>
      <c r="E2892" s="26">
        <v>0.112</v>
      </c>
      <c r="F2892" s="26">
        <v>0.161</v>
      </c>
      <c r="G2892" s="26">
        <v>6.8000000000000005E-2</v>
      </c>
      <c r="H2892" s="109" t="s">
        <v>848</v>
      </c>
    </row>
    <row r="2893" spans="1:8" ht="16.5" thickBot="1">
      <c r="A2893" s="12" t="s">
        <v>31</v>
      </c>
      <c r="B2893" s="24">
        <v>3.9169999999999998</v>
      </c>
      <c r="C2893" s="26">
        <v>1.5029999999999999</v>
      </c>
      <c r="D2893" s="24">
        <v>6.2960000000000003</v>
      </c>
      <c r="E2893" s="26">
        <v>1.9910000000000001</v>
      </c>
      <c r="F2893" s="26">
        <v>4.0270000000000001</v>
      </c>
      <c r="G2893" s="26">
        <v>1.6080000000000001</v>
      </c>
      <c r="H2893" s="109" t="s">
        <v>849</v>
      </c>
    </row>
    <row r="2894" spans="1:8" ht="16.5" thickBot="1">
      <c r="A2894" s="12" t="s">
        <v>32</v>
      </c>
      <c r="B2894" s="24">
        <v>0</v>
      </c>
      <c r="C2894" s="26">
        <v>0</v>
      </c>
      <c r="D2894" s="24">
        <v>0</v>
      </c>
      <c r="E2894" s="26">
        <v>0</v>
      </c>
      <c r="F2894" s="26">
        <v>0</v>
      </c>
      <c r="G2894" s="26">
        <v>0</v>
      </c>
      <c r="H2894" s="109" t="s">
        <v>854</v>
      </c>
    </row>
    <row r="2895" spans="1:8" ht="16.5" thickBot="1">
      <c r="A2895" s="12" t="s">
        <v>33</v>
      </c>
      <c r="B2895" s="24">
        <v>1.6E-2</v>
      </c>
      <c r="C2895" s="26">
        <v>1.3862380713209442E-2</v>
      </c>
      <c r="D2895" s="24">
        <v>6.0000000000000001E-3</v>
      </c>
      <c r="E2895" s="26">
        <v>6.860677632503866E-3</v>
      </c>
      <c r="F2895" s="26">
        <v>0</v>
      </c>
      <c r="G2895" s="26">
        <v>0</v>
      </c>
      <c r="H2895" s="109" t="s">
        <v>852</v>
      </c>
    </row>
    <row r="2896" spans="1:8" ht="16.5" thickBot="1">
      <c r="A2896" s="12" t="s">
        <v>34</v>
      </c>
      <c r="B2896" s="24">
        <v>0.26100000000000001</v>
      </c>
      <c r="C2896" s="26">
        <v>0.122</v>
      </c>
      <c r="D2896" s="24">
        <v>0.34200000000000003</v>
      </c>
      <c r="E2896" s="26">
        <v>0.26400000000000001</v>
      </c>
      <c r="F2896" s="26">
        <v>0.23699999999999999</v>
      </c>
      <c r="G2896" s="26">
        <v>0.20300000000000001</v>
      </c>
      <c r="H2896" s="109" t="s">
        <v>850</v>
      </c>
    </row>
    <row r="2897" spans="1:8" ht="16.5" thickBot="1">
      <c r="A2897" s="12" t="s">
        <v>35</v>
      </c>
      <c r="B2897" s="24">
        <v>0</v>
      </c>
      <c r="C2897" s="26">
        <v>0</v>
      </c>
      <c r="D2897" s="24">
        <v>0</v>
      </c>
      <c r="E2897" s="26">
        <v>0</v>
      </c>
      <c r="F2897" s="26">
        <v>0</v>
      </c>
      <c r="G2897" s="26">
        <v>0</v>
      </c>
      <c r="H2897" s="109" t="s">
        <v>36</v>
      </c>
    </row>
    <row r="2898" spans="1:8" ht="16.5" thickBot="1">
      <c r="A2898" s="54" t="s">
        <v>37</v>
      </c>
      <c r="B2898" s="27">
        <v>0.94399999999999995</v>
      </c>
      <c r="C2898" s="28">
        <v>0.75600000000000001</v>
      </c>
      <c r="D2898" s="27">
        <v>14.01</v>
      </c>
      <c r="E2898" s="28">
        <v>6.9950000000000001</v>
      </c>
      <c r="F2898" s="26">
        <v>2.3940000000000001</v>
      </c>
      <c r="G2898" s="26">
        <v>1.792</v>
      </c>
      <c r="H2898" s="108" t="s">
        <v>38</v>
      </c>
    </row>
    <row r="2899" spans="1:8" ht="16.5" thickBot="1">
      <c r="A2899" s="75" t="s">
        <v>552</v>
      </c>
      <c r="B2899" s="77">
        <f t="shared" ref="B2899" si="337">SUM(B2877:B2898)</f>
        <v>20.808168999999992</v>
      </c>
      <c r="C2899" s="77">
        <f t="shared" ref="C2899" si="338">SUM(C2877:C2898)</f>
        <v>13.937683242383212</v>
      </c>
      <c r="D2899" s="77">
        <f t="shared" ref="D2899" si="339">SUM(D2877:D2898)</f>
        <v>44.630745999999995</v>
      </c>
      <c r="E2899" s="77">
        <f t="shared" ref="E2899" si="340">SUM(E2877:E2898)</f>
        <v>25.131715868082505</v>
      </c>
      <c r="F2899" s="126">
        <f>SUM(F2877:F2898)</f>
        <v>35.055</v>
      </c>
      <c r="G2899" s="126">
        <f>SUM(G2877:G2898)</f>
        <v>36.338999999999992</v>
      </c>
      <c r="H2899" s="105" t="s">
        <v>855</v>
      </c>
    </row>
    <row r="2900" spans="1:8" ht="16.5" thickBot="1">
      <c r="A2900" s="75" t="s">
        <v>545</v>
      </c>
      <c r="B2900" s="77">
        <v>2722.47</v>
      </c>
      <c r="C2900" s="77">
        <v>2459.453</v>
      </c>
      <c r="D2900" s="77">
        <v>2880.5329999999999</v>
      </c>
      <c r="E2900" s="77">
        <v>2674.9360000000001</v>
      </c>
      <c r="F2900" s="126">
        <v>2734.7910000000002</v>
      </c>
      <c r="G2900" s="126">
        <v>2655.7730000000001</v>
      </c>
      <c r="H2900" s="112" t="s">
        <v>553</v>
      </c>
    </row>
    <row r="2903" spans="1:8">
      <c r="A2903" s="119" t="s">
        <v>252</v>
      </c>
      <c r="H2903" s="120" t="s">
        <v>253</v>
      </c>
    </row>
    <row r="2904" spans="1:8">
      <c r="A2904" s="97" t="s">
        <v>723</v>
      </c>
      <c r="H2904" s="102" t="s">
        <v>275</v>
      </c>
    </row>
    <row r="2905" spans="1:8" ht="16.5" customHeight="1" thickBot="1">
      <c r="A2905" s="68" t="s">
        <v>43</v>
      </c>
      <c r="E2905" s="38"/>
      <c r="G2905" s="38" t="s">
        <v>477</v>
      </c>
      <c r="H2905" s="38" t="s">
        <v>476</v>
      </c>
    </row>
    <row r="2906" spans="1:8" ht="16.5" thickBot="1">
      <c r="A2906" s="55" t="s">
        <v>7</v>
      </c>
      <c r="B2906" s="238">
        <v>2016</v>
      </c>
      <c r="C2906" s="239"/>
      <c r="D2906" s="238">
        <v>2017</v>
      </c>
      <c r="E2906" s="239"/>
      <c r="F2906" s="238">
        <v>2018</v>
      </c>
      <c r="G2906" s="239"/>
      <c r="H2906" s="56" t="s">
        <v>3</v>
      </c>
    </row>
    <row r="2907" spans="1:8">
      <c r="A2907" s="57"/>
      <c r="B2907" s="54" t="s">
        <v>46</v>
      </c>
      <c r="C2907" s="103" t="s">
        <v>47</v>
      </c>
      <c r="D2907" s="103" t="s">
        <v>46</v>
      </c>
      <c r="E2907" s="22" t="s">
        <v>47</v>
      </c>
      <c r="F2907" s="103" t="s">
        <v>46</v>
      </c>
      <c r="G2907" s="22" t="s">
        <v>47</v>
      </c>
      <c r="H2907" s="58"/>
    </row>
    <row r="2908" spans="1:8" ht="16.5" thickBot="1">
      <c r="A2908" s="59"/>
      <c r="B2908" s="23" t="s">
        <v>48</v>
      </c>
      <c r="C2908" s="6" t="s">
        <v>49</v>
      </c>
      <c r="D2908" s="107" t="s">
        <v>48</v>
      </c>
      <c r="E2908" s="2" t="s">
        <v>49</v>
      </c>
      <c r="F2908" s="107" t="s">
        <v>48</v>
      </c>
      <c r="G2908" s="2" t="s">
        <v>49</v>
      </c>
      <c r="H2908" s="60"/>
    </row>
    <row r="2909" spans="1:8" ht="17.25" thickTop="1" thickBot="1">
      <c r="A2909" s="12" t="s">
        <v>13</v>
      </c>
      <c r="B2909" s="24">
        <v>3.044988</v>
      </c>
      <c r="C2909" s="26">
        <v>8.3393764879999992</v>
      </c>
      <c r="D2909" s="24">
        <v>2.145</v>
      </c>
      <c r="E2909" s="26">
        <v>6.3959999999999999</v>
      </c>
      <c r="F2909" s="26">
        <v>3.577</v>
      </c>
      <c r="G2909" s="26">
        <v>11.099</v>
      </c>
      <c r="H2909" s="109" t="s">
        <v>819</v>
      </c>
    </row>
    <row r="2910" spans="1:8" ht="16.5" thickBot="1">
      <c r="A2910" s="12" t="s">
        <v>14</v>
      </c>
      <c r="B2910" s="24">
        <v>0.33800000000000002</v>
      </c>
      <c r="C2910" s="26">
        <v>0.26500000000000001</v>
      </c>
      <c r="D2910" s="24">
        <v>0.48899999999999999</v>
      </c>
      <c r="E2910" s="26">
        <v>0.25</v>
      </c>
      <c r="F2910" s="26">
        <v>0.26500000000000001</v>
      </c>
      <c r="G2910" s="26">
        <v>1.161</v>
      </c>
      <c r="H2910" s="109" t="s">
        <v>840</v>
      </c>
    </row>
    <row r="2911" spans="1:8" ht="16.5" thickBot="1">
      <c r="A2911" s="12" t="s">
        <v>15</v>
      </c>
      <c r="B2911" s="24">
        <v>8.9999999999999993E-3</v>
      </c>
      <c r="C2911" s="26">
        <v>4.4999999999999998E-2</v>
      </c>
      <c r="D2911" s="24">
        <v>1E-3</v>
      </c>
      <c r="E2911" s="26">
        <v>4.2999999999999997E-2</v>
      </c>
      <c r="F2911" s="26">
        <v>7.2999999999999995E-2</v>
      </c>
      <c r="G2911" s="26">
        <v>0.3</v>
      </c>
      <c r="H2911" s="109" t="s">
        <v>841</v>
      </c>
    </row>
    <row r="2912" spans="1:8" ht="16.5" thickBot="1">
      <c r="A2912" s="12" t="s">
        <v>16</v>
      </c>
      <c r="B2912" s="24">
        <v>2.3163E-2</v>
      </c>
      <c r="C2912" s="26">
        <v>3.6599020000000003E-2</v>
      </c>
      <c r="D2912" s="24">
        <v>5.2999999999999999E-2</v>
      </c>
      <c r="E2912" s="26">
        <v>0.20599999999999999</v>
      </c>
      <c r="F2912" s="26">
        <v>9.2999999999999999E-2</v>
      </c>
      <c r="G2912" s="26">
        <v>0.4</v>
      </c>
      <c r="H2912" s="109" t="s">
        <v>844</v>
      </c>
    </row>
    <row r="2913" spans="1:8" ht="16.5" thickBot="1">
      <c r="A2913" s="12" t="s">
        <v>17</v>
      </c>
      <c r="B2913" s="24">
        <v>1.3481999999999999E-2</v>
      </c>
      <c r="C2913" s="26">
        <v>1.7911584600000002E-2</v>
      </c>
      <c r="D2913" s="24">
        <v>8.9999999999999993E-3</v>
      </c>
      <c r="E2913" s="26">
        <v>1.2E-2</v>
      </c>
      <c r="F2913" s="26">
        <v>2.8000000000000001E-2</v>
      </c>
      <c r="G2913" s="26">
        <v>4.5999999999999999E-2</v>
      </c>
      <c r="H2913" s="109" t="s">
        <v>845</v>
      </c>
    </row>
    <row r="2914" spans="1:8" ht="16.5" thickBot="1">
      <c r="A2914" s="12" t="s">
        <v>18</v>
      </c>
      <c r="B2914" s="24">
        <v>0</v>
      </c>
      <c r="C2914" s="26">
        <v>0</v>
      </c>
      <c r="D2914" s="24">
        <v>0</v>
      </c>
      <c r="E2914" s="26">
        <v>0</v>
      </c>
      <c r="F2914" s="26">
        <v>0</v>
      </c>
      <c r="G2914" s="26">
        <v>0</v>
      </c>
      <c r="H2914" s="109" t="s">
        <v>820</v>
      </c>
    </row>
    <row r="2915" spans="1:8" ht="16.5" thickBot="1">
      <c r="A2915" s="12" t="s">
        <v>19</v>
      </c>
      <c r="B2915" s="24">
        <v>0</v>
      </c>
      <c r="C2915" s="26">
        <v>0</v>
      </c>
      <c r="D2915" s="24">
        <v>0</v>
      </c>
      <c r="E2915" s="26">
        <v>0</v>
      </c>
      <c r="F2915" s="26">
        <v>0</v>
      </c>
      <c r="G2915" s="26">
        <v>0</v>
      </c>
      <c r="H2915" s="109" t="s">
        <v>20</v>
      </c>
    </row>
    <row r="2916" spans="1:8" ht="16.5" thickBot="1">
      <c r="A2916" s="12" t="s">
        <v>21</v>
      </c>
      <c r="B2916" s="24">
        <v>0.12</v>
      </c>
      <c r="C2916" s="26">
        <v>0.13300000000000001</v>
      </c>
      <c r="D2916" s="24">
        <v>0.151</v>
      </c>
      <c r="E2916" s="26">
        <v>0.17699999999999999</v>
      </c>
      <c r="F2916" s="26">
        <v>1.4999999999999999E-2</v>
      </c>
      <c r="G2916" s="26">
        <v>0.03</v>
      </c>
      <c r="H2916" s="109" t="s">
        <v>846</v>
      </c>
    </row>
    <row r="2917" spans="1:8" ht="16.5" thickBot="1">
      <c r="A2917" s="12" t="s">
        <v>22</v>
      </c>
      <c r="B2917" s="24">
        <v>0.17319999999999999</v>
      </c>
      <c r="C2917" s="26">
        <v>9.2014232000000001E-2</v>
      </c>
      <c r="D2917" s="24">
        <v>0</v>
      </c>
      <c r="E2917" s="26">
        <v>0</v>
      </c>
      <c r="F2917" s="26">
        <v>0</v>
      </c>
      <c r="G2917" s="26">
        <v>0</v>
      </c>
      <c r="H2917" s="109" t="s">
        <v>847</v>
      </c>
    </row>
    <row r="2918" spans="1:8" ht="16.5" thickBot="1">
      <c r="A2918" s="12" t="s">
        <v>23</v>
      </c>
      <c r="B2918" s="24">
        <v>0.248</v>
      </c>
      <c r="C2918" s="26">
        <v>0.35099999999999998</v>
      </c>
      <c r="D2918" s="24">
        <v>0.46500000000000002</v>
      </c>
      <c r="E2918" s="26">
        <v>0.55600000000000005</v>
      </c>
      <c r="F2918" s="26">
        <v>0</v>
      </c>
      <c r="G2918" s="26">
        <v>0</v>
      </c>
      <c r="H2918" s="109" t="s">
        <v>856</v>
      </c>
    </row>
    <row r="2919" spans="1:8" ht="16.5" thickBot="1">
      <c r="A2919" s="12" t="s">
        <v>24</v>
      </c>
      <c r="B2919" s="24">
        <v>0.83</v>
      </c>
      <c r="C2919" s="26">
        <v>1.4850000000000001</v>
      </c>
      <c r="D2919" s="24">
        <v>1E-3</v>
      </c>
      <c r="E2919" s="26">
        <v>1E-3</v>
      </c>
      <c r="F2919" s="26">
        <v>0</v>
      </c>
      <c r="G2919" s="26">
        <v>0</v>
      </c>
      <c r="H2919" s="109" t="s">
        <v>818</v>
      </c>
    </row>
    <row r="2920" spans="1:8" ht="16.5" thickBot="1">
      <c r="A2920" s="12" t="s">
        <v>25</v>
      </c>
      <c r="B2920" s="24">
        <v>0</v>
      </c>
      <c r="C2920" s="26">
        <v>0</v>
      </c>
      <c r="D2920" s="24">
        <v>0</v>
      </c>
      <c r="E2920" s="26">
        <v>0</v>
      </c>
      <c r="F2920" s="26">
        <v>0</v>
      </c>
      <c r="G2920" s="26">
        <v>0</v>
      </c>
      <c r="H2920" s="109" t="s">
        <v>26</v>
      </c>
    </row>
    <row r="2921" spans="1:8" ht="16.5" thickBot="1">
      <c r="A2921" s="12" t="s">
        <v>27</v>
      </c>
      <c r="B2921" s="24">
        <v>0</v>
      </c>
      <c r="C2921" s="26">
        <v>0</v>
      </c>
      <c r="D2921" s="24">
        <v>1E-3</v>
      </c>
      <c r="E2921" s="26">
        <v>5.0000000000000001E-3</v>
      </c>
      <c r="F2921" s="26">
        <v>0</v>
      </c>
      <c r="G2921" s="26">
        <v>0</v>
      </c>
      <c r="H2921" s="109" t="s">
        <v>851</v>
      </c>
    </row>
    <row r="2922" spans="1:8" ht="16.5" thickBot="1">
      <c r="A2922" s="12" t="s">
        <v>28</v>
      </c>
      <c r="B2922" s="24">
        <v>0</v>
      </c>
      <c r="C2922" s="26">
        <v>0</v>
      </c>
      <c r="D2922" s="24">
        <v>0</v>
      </c>
      <c r="E2922" s="26">
        <v>0</v>
      </c>
      <c r="F2922" s="26">
        <v>0</v>
      </c>
      <c r="G2922" s="26">
        <v>0.154</v>
      </c>
      <c r="H2922" s="109" t="s">
        <v>853</v>
      </c>
    </row>
    <row r="2923" spans="1:8" ht="16.5" thickBot="1">
      <c r="A2923" s="12" t="s">
        <v>29</v>
      </c>
      <c r="B2923" s="24">
        <v>0</v>
      </c>
      <c r="C2923" s="26">
        <v>0</v>
      </c>
      <c r="D2923" s="24">
        <v>0</v>
      </c>
      <c r="E2923" s="26">
        <v>0</v>
      </c>
      <c r="F2923" s="26">
        <v>0</v>
      </c>
      <c r="G2923" s="26">
        <v>0</v>
      </c>
      <c r="H2923" s="109" t="s">
        <v>821</v>
      </c>
    </row>
    <row r="2924" spans="1:8" ht="16.5" thickBot="1">
      <c r="A2924" s="12" t="s">
        <v>30</v>
      </c>
      <c r="B2924" s="24">
        <v>2.16</v>
      </c>
      <c r="C2924" s="26">
        <v>0.37</v>
      </c>
      <c r="D2924" s="24">
        <v>2.8809999999999998</v>
      </c>
      <c r="E2924" s="26">
        <v>3.7429999999999999</v>
      </c>
      <c r="F2924" s="26">
        <v>1.948</v>
      </c>
      <c r="G2924" s="26">
        <v>1.8240000000000001</v>
      </c>
      <c r="H2924" s="109" t="s">
        <v>848</v>
      </c>
    </row>
    <row r="2925" spans="1:8" ht="16.5" thickBot="1">
      <c r="A2925" s="12" t="s">
        <v>31</v>
      </c>
      <c r="B2925" s="24">
        <v>1.2E-2</v>
      </c>
      <c r="C2925" s="26">
        <v>2.8000000000000001E-2</v>
      </c>
      <c r="D2925" s="24">
        <v>5.0000000000000001E-3</v>
      </c>
      <c r="E2925" s="26">
        <v>1.4E-2</v>
      </c>
      <c r="F2925" s="26">
        <v>7.1999999999999995E-2</v>
      </c>
      <c r="G2925" s="26">
        <v>8.5000000000000006E-2</v>
      </c>
      <c r="H2925" s="109" t="s">
        <v>849</v>
      </c>
    </row>
    <row r="2926" spans="1:8" ht="16.5" thickBot="1">
      <c r="A2926" s="12" t="s">
        <v>32</v>
      </c>
      <c r="B2926" s="24">
        <v>0</v>
      </c>
      <c r="C2926" s="26">
        <v>0</v>
      </c>
      <c r="D2926" s="24">
        <v>4.0000000000000001E-3</v>
      </c>
      <c r="E2926" s="26">
        <v>1E-3</v>
      </c>
      <c r="F2926" s="26">
        <v>0</v>
      </c>
      <c r="G2926" s="26">
        <v>0</v>
      </c>
      <c r="H2926" s="109" t="s">
        <v>854</v>
      </c>
    </row>
    <row r="2927" spans="1:8" ht="16.5" thickBot="1">
      <c r="A2927" s="12" t="s">
        <v>33</v>
      </c>
      <c r="B2927" s="24">
        <v>138.631</v>
      </c>
      <c r="C2927" s="26">
        <v>100.71582119537921</v>
      </c>
      <c r="D2927" s="24">
        <v>23.649000000000001</v>
      </c>
      <c r="E2927" s="26">
        <v>90.003</v>
      </c>
      <c r="F2927" s="26">
        <v>43.585000000000001</v>
      </c>
      <c r="G2927" s="26">
        <v>74.206000000000003</v>
      </c>
      <c r="H2927" s="109" t="s">
        <v>852</v>
      </c>
    </row>
    <row r="2928" spans="1:8" ht="16.5" thickBot="1">
      <c r="A2928" s="12" t="s">
        <v>34</v>
      </c>
      <c r="B2928" s="24">
        <v>17.771000000000001</v>
      </c>
      <c r="C2928" s="26">
        <v>41.787999999999997</v>
      </c>
      <c r="D2928" s="24">
        <v>19.437000000000001</v>
      </c>
      <c r="E2928" s="26">
        <v>50.125999999999998</v>
      </c>
      <c r="F2928" s="26">
        <v>18.273</v>
      </c>
      <c r="G2928" s="26">
        <v>46.987000000000002</v>
      </c>
      <c r="H2928" s="109" t="s">
        <v>850</v>
      </c>
    </row>
    <row r="2929" spans="1:8" ht="16.5" thickBot="1">
      <c r="A2929" s="12" t="s">
        <v>35</v>
      </c>
      <c r="B2929" s="24">
        <v>0</v>
      </c>
      <c r="C2929" s="26">
        <v>0</v>
      </c>
      <c r="D2929" s="24">
        <v>0</v>
      </c>
      <c r="E2929" s="26">
        <v>0</v>
      </c>
      <c r="F2929" s="26">
        <v>0</v>
      </c>
      <c r="G2929" s="26">
        <v>0</v>
      </c>
      <c r="H2929" s="109" t="s">
        <v>36</v>
      </c>
    </row>
    <row r="2930" spans="1:8" ht="16.5" thickBot="1">
      <c r="A2930" s="54" t="s">
        <v>37</v>
      </c>
      <c r="B2930" s="27">
        <v>3.0000000000000001E-3</v>
      </c>
      <c r="C2930" s="28">
        <v>5.0000000000000001E-3</v>
      </c>
      <c r="D2930" s="27">
        <v>18.710999999999999</v>
      </c>
      <c r="E2930" s="28">
        <v>21.305</v>
      </c>
      <c r="F2930" s="26">
        <v>5.3840000000000003</v>
      </c>
      <c r="G2930" s="26">
        <v>7.9649999999999999</v>
      </c>
      <c r="H2930" s="108" t="s">
        <v>38</v>
      </c>
    </row>
    <row r="2931" spans="1:8" ht="16.5" thickBot="1">
      <c r="A2931" s="75" t="s">
        <v>552</v>
      </c>
      <c r="B2931" s="77">
        <f t="shared" ref="B2931" si="341">SUM(B2909:B2930)</f>
        <v>163.37683299999998</v>
      </c>
      <c r="C2931" s="77">
        <f t="shared" ref="C2931" si="342">SUM(C2909:C2930)</f>
        <v>153.6717225199792</v>
      </c>
      <c r="D2931" s="77">
        <f t="shared" ref="D2931" si="343">SUM(D2909:D2930)</f>
        <v>68.001999999999995</v>
      </c>
      <c r="E2931" s="77">
        <f t="shared" ref="E2931" si="344">SUM(E2909:E2930)</f>
        <v>172.83799999999999</v>
      </c>
      <c r="F2931" s="126">
        <f>SUM(F2909:F2930)</f>
        <v>73.313000000000002</v>
      </c>
      <c r="G2931" s="126">
        <f>SUM(G2909:G2930)</f>
        <v>144.25700000000001</v>
      </c>
      <c r="H2931" s="105" t="s">
        <v>855</v>
      </c>
    </row>
    <row r="2932" spans="1:8" ht="16.5" thickBot="1">
      <c r="A2932" s="75" t="s">
        <v>545</v>
      </c>
      <c r="B2932" s="77">
        <v>863.32100000000003</v>
      </c>
      <c r="C2932" s="77">
        <v>2333.6460000000002</v>
      </c>
      <c r="D2932" s="77">
        <v>949.67</v>
      </c>
      <c r="E2932" s="77">
        <v>2595.38</v>
      </c>
      <c r="F2932" s="126">
        <v>922.35199999999998</v>
      </c>
      <c r="G2932" s="126">
        <v>2619.4180000000001</v>
      </c>
      <c r="H2932" s="112" t="s">
        <v>553</v>
      </c>
    </row>
    <row r="2935" spans="1:8">
      <c r="A2935" s="119" t="s">
        <v>255</v>
      </c>
      <c r="H2935" s="120" t="s">
        <v>256</v>
      </c>
    </row>
    <row r="2936" spans="1:8">
      <c r="A2936" s="97" t="s">
        <v>724</v>
      </c>
      <c r="H2936" s="102" t="s">
        <v>278</v>
      </c>
    </row>
    <row r="2937" spans="1:8" ht="16.5" customHeight="1" thickBot="1">
      <c r="A2937" s="68" t="s">
        <v>43</v>
      </c>
      <c r="E2937" s="38"/>
      <c r="G2937" s="38" t="s">
        <v>477</v>
      </c>
      <c r="H2937" s="38" t="s">
        <v>476</v>
      </c>
    </row>
    <row r="2938" spans="1:8" ht="16.5" thickBot="1">
      <c r="A2938" s="55" t="s">
        <v>7</v>
      </c>
      <c r="B2938" s="238">
        <v>2016</v>
      </c>
      <c r="C2938" s="239"/>
      <c r="D2938" s="238">
        <v>2017</v>
      </c>
      <c r="E2938" s="239"/>
      <c r="F2938" s="238">
        <v>2018</v>
      </c>
      <c r="G2938" s="239"/>
      <c r="H2938" s="56" t="s">
        <v>3</v>
      </c>
    </row>
    <row r="2939" spans="1:8">
      <c r="A2939" s="57"/>
      <c r="B2939" s="54" t="s">
        <v>46</v>
      </c>
      <c r="C2939" s="103" t="s">
        <v>47</v>
      </c>
      <c r="D2939" s="103" t="s">
        <v>46</v>
      </c>
      <c r="E2939" s="22" t="s">
        <v>47</v>
      </c>
      <c r="F2939" s="103" t="s">
        <v>46</v>
      </c>
      <c r="G2939" s="22" t="s">
        <v>47</v>
      </c>
      <c r="H2939" s="58"/>
    </row>
    <row r="2940" spans="1:8" ht="16.5" thickBot="1">
      <c r="A2940" s="59"/>
      <c r="B2940" s="23" t="s">
        <v>48</v>
      </c>
      <c r="C2940" s="6" t="s">
        <v>49</v>
      </c>
      <c r="D2940" s="107" t="s">
        <v>48</v>
      </c>
      <c r="E2940" s="2" t="s">
        <v>49</v>
      </c>
      <c r="F2940" s="107" t="s">
        <v>48</v>
      </c>
      <c r="G2940" s="2" t="s">
        <v>49</v>
      </c>
      <c r="H2940" s="60"/>
    </row>
    <row r="2941" spans="1:8" ht="17.25" thickTop="1" thickBot="1">
      <c r="A2941" s="12" t="s">
        <v>13</v>
      </c>
      <c r="B2941" s="24">
        <v>0.88200000000000001</v>
      </c>
      <c r="C2941" s="26">
        <v>1.0369999999999999</v>
      </c>
      <c r="D2941" s="24">
        <v>0.44500000000000001</v>
      </c>
      <c r="E2941" s="26">
        <v>1.306</v>
      </c>
      <c r="F2941" s="26">
        <v>0.224</v>
      </c>
      <c r="G2941" s="26">
        <v>0.42799999999999999</v>
      </c>
      <c r="H2941" s="109" t="s">
        <v>819</v>
      </c>
    </row>
    <row r="2942" spans="1:8" ht="16.5" thickBot="1">
      <c r="A2942" s="12" t="s">
        <v>14</v>
      </c>
      <c r="B2942" s="24">
        <v>0.46400000000000002</v>
      </c>
      <c r="C2942" s="26">
        <v>0.57399999999999995</v>
      </c>
      <c r="D2942" s="24">
        <v>1.0209999999999999</v>
      </c>
      <c r="E2942" s="26">
        <v>1.111</v>
      </c>
      <c r="F2942" s="26">
        <v>4.2389999999999999</v>
      </c>
      <c r="G2942" s="26">
        <v>9.0540000000000003</v>
      </c>
      <c r="H2942" s="109" t="s">
        <v>840</v>
      </c>
    </row>
    <row r="2943" spans="1:8" ht="16.5" thickBot="1">
      <c r="A2943" s="12" t="s">
        <v>15</v>
      </c>
      <c r="B2943" s="24">
        <v>5.8999999999999997E-2</v>
      </c>
      <c r="C2943" s="26">
        <v>5.5E-2</v>
      </c>
      <c r="D2943" s="24">
        <v>7.0000000000000001E-3</v>
      </c>
      <c r="E2943" s="26">
        <v>6.0000000000000001E-3</v>
      </c>
      <c r="F2943" s="26">
        <v>0.27700000000000002</v>
      </c>
      <c r="G2943" s="26">
        <v>0.626</v>
      </c>
      <c r="H2943" s="109" t="s">
        <v>841</v>
      </c>
    </row>
    <row r="2944" spans="1:8" ht="16.5" thickBot="1">
      <c r="A2944" s="12" t="s">
        <v>16</v>
      </c>
      <c r="B2944" s="24">
        <v>2.5579999999999998</v>
      </c>
      <c r="C2944" s="26">
        <v>1.704</v>
      </c>
      <c r="D2944" s="24">
        <v>2.9649999999999999</v>
      </c>
      <c r="E2944" s="26">
        <v>1.6779999999999999</v>
      </c>
      <c r="F2944" s="26">
        <v>2.6</v>
      </c>
      <c r="G2944" s="26">
        <v>1.911</v>
      </c>
      <c r="H2944" s="109" t="s">
        <v>844</v>
      </c>
    </row>
    <row r="2945" spans="1:8" ht="16.5" thickBot="1">
      <c r="A2945" s="12" t="s">
        <v>17</v>
      </c>
      <c r="B2945" s="24">
        <v>1E-3</v>
      </c>
      <c r="C2945" s="26">
        <v>1E-3</v>
      </c>
      <c r="D2945" s="24">
        <v>1E-3</v>
      </c>
      <c r="E2945" s="26">
        <v>2E-3</v>
      </c>
      <c r="F2945" s="26">
        <v>2E-3</v>
      </c>
      <c r="G2945" s="26">
        <v>3.0000000000000001E-3</v>
      </c>
      <c r="H2945" s="109" t="s">
        <v>845</v>
      </c>
    </row>
    <row r="2946" spans="1:8" ht="16.5" thickBot="1">
      <c r="A2946" s="12" t="s">
        <v>18</v>
      </c>
      <c r="B2946" s="24">
        <v>0</v>
      </c>
      <c r="C2946" s="26">
        <v>0</v>
      </c>
      <c r="D2946" s="24">
        <v>0</v>
      </c>
      <c r="E2946" s="26">
        <v>0</v>
      </c>
      <c r="F2946" s="26">
        <v>0</v>
      </c>
      <c r="G2946" s="26">
        <v>0</v>
      </c>
      <c r="H2946" s="109" t="s">
        <v>820</v>
      </c>
    </row>
    <row r="2947" spans="1:8" ht="16.5" thickBot="1">
      <c r="A2947" s="12" t="s">
        <v>19</v>
      </c>
      <c r="B2947" s="24">
        <v>0</v>
      </c>
      <c r="C2947" s="26">
        <v>0</v>
      </c>
      <c r="D2947" s="24">
        <v>0.13600000000000001</v>
      </c>
      <c r="E2947" s="26">
        <v>0.13300000000000001</v>
      </c>
      <c r="F2947" s="26">
        <v>0</v>
      </c>
      <c r="G2947" s="26">
        <v>0</v>
      </c>
      <c r="H2947" s="109" t="s">
        <v>20</v>
      </c>
    </row>
    <row r="2948" spans="1:8" ht="16.5" thickBot="1">
      <c r="A2948" s="12" t="s">
        <v>21</v>
      </c>
      <c r="B2948" s="24">
        <v>1.123</v>
      </c>
      <c r="C2948" s="26">
        <v>0.77200000000000002</v>
      </c>
      <c r="D2948" s="24">
        <v>0.43</v>
      </c>
      <c r="E2948" s="26">
        <v>0.38800000000000001</v>
      </c>
      <c r="F2948" s="26">
        <v>0.30399999999999999</v>
      </c>
      <c r="G2948" s="26">
        <v>0.246</v>
      </c>
      <c r="H2948" s="109" t="s">
        <v>846</v>
      </c>
    </row>
    <row r="2949" spans="1:8" ht="16.5" thickBot="1">
      <c r="A2949" s="12" t="s">
        <v>22</v>
      </c>
      <c r="B2949" s="24">
        <v>0</v>
      </c>
      <c r="C2949" s="26">
        <v>0</v>
      </c>
      <c r="D2949" s="24">
        <v>0</v>
      </c>
      <c r="E2949" s="26">
        <v>0</v>
      </c>
      <c r="F2949" s="26">
        <v>0</v>
      </c>
      <c r="G2949" s="26">
        <v>0</v>
      </c>
      <c r="H2949" s="109" t="s">
        <v>847</v>
      </c>
    </row>
    <row r="2950" spans="1:8" ht="16.5" thickBot="1">
      <c r="A2950" s="12" t="s">
        <v>23</v>
      </c>
      <c r="B2950" s="24">
        <v>7.6059999999999999</v>
      </c>
      <c r="C2950" s="26">
        <v>10.067</v>
      </c>
      <c r="D2950" s="24">
        <v>3.27</v>
      </c>
      <c r="E2950" s="26">
        <v>4.0259999999999998</v>
      </c>
      <c r="F2950" s="26">
        <v>5.3940000000000001</v>
      </c>
      <c r="G2950" s="26">
        <v>6.7190000000000003</v>
      </c>
      <c r="H2950" s="109" t="s">
        <v>856</v>
      </c>
    </row>
    <row r="2951" spans="1:8" ht="16.5" thickBot="1">
      <c r="A2951" s="12" t="s">
        <v>24</v>
      </c>
      <c r="B2951" s="24">
        <v>8.9999999999999993E-3</v>
      </c>
      <c r="C2951" s="26">
        <v>8.9999999999999993E-3</v>
      </c>
      <c r="D2951" s="24">
        <v>0</v>
      </c>
      <c r="E2951" s="26">
        <v>0</v>
      </c>
      <c r="F2951" s="26">
        <v>0</v>
      </c>
      <c r="G2951" s="26">
        <v>0</v>
      </c>
      <c r="H2951" s="109" t="s">
        <v>818</v>
      </c>
    </row>
    <row r="2952" spans="1:8" ht="16.5" thickBot="1">
      <c r="A2952" s="12" t="s">
        <v>25</v>
      </c>
      <c r="B2952" s="24">
        <v>0</v>
      </c>
      <c r="C2952" s="26">
        <v>0</v>
      </c>
      <c r="D2952" s="24">
        <v>2E-3</v>
      </c>
      <c r="E2952" s="26">
        <v>0</v>
      </c>
      <c r="F2952" s="26">
        <v>0</v>
      </c>
      <c r="G2952" s="26">
        <v>0</v>
      </c>
      <c r="H2952" s="109" t="s">
        <v>26</v>
      </c>
    </row>
    <row r="2953" spans="1:8" ht="16.5" thickBot="1">
      <c r="A2953" s="12" t="s">
        <v>27</v>
      </c>
      <c r="B2953" s="24">
        <v>2.1000000000000001E-2</v>
      </c>
      <c r="C2953" s="26">
        <v>0.03</v>
      </c>
      <c r="D2953" s="24">
        <v>1E-3</v>
      </c>
      <c r="E2953" s="26">
        <v>3.0000000000000001E-3</v>
      </c>
      <c r="F2953" s="26">
        <v>0</v>
      </c>
      <c r="G2953" s="26">
        <v>0</v>
      </c>
      <c r="H2953" s="109" t="s">
        <v>851</v>
      </c>
    </row>
    <row r="2954" spans="1:8" ht="16.5" thickBot="1">
      <c r="A2954" s="12" t="s">
        <v>28</v>
      </c>
      <c r="B2954" s="24">
        <v>2.5999999999999999E-2</v>
      </c>
      <c r="C2954" s="26">
        <v>3.5999999999999997E-2</v>
      </c>
      <c r="D2954" s="24">
        <v>0</v>
      </c>
      <c r="E2954" s="26">
        <v>0</v>
      </c>
      <c r="F2954" s="26">
        <v>0</v>
      </c>
      <c r="G2954" s="26">
        <v>2.9000000000000001E-2</v>
      </c>
      <c r="H2954" s="109" t="s">
        <v>853</v>
      </c>
    </row>
    <row r="2955" spans="1:8" ht="16.5" thickBot="1">
      <c r="A2955" s="12" t="s">
        <v>29</v>
      </c>
      <c r="B2955" s="24">
        <v>0</v>
      </c>
      <c r="C2955" s="26">
        <v>0</v>
      </c>
      <c r="D2955" s="24">
        <v>0</v>
      </c>
      <c r="E2955" s="26">
        <v>0</v>
      </c>
      <c r="F2955" s="26">
        <v>0</v>
      </c>
      <c r="G2955" s="26">
        <v>0</v>
      </c>
      <c r="H2955" s="109" t="s">
        <v>821</v>
      </c>
    </row>
    <row r="2956" spans="1:8" ht="16.5" thickBot="1">
      <c r="A2956" s="12" t="s">
        <v>30</v>
      </c>
      <c r="B2956" s="24">
        <v>7.5999999999999998E-2</v>
      </c>
      <c r="C2956" s="26">
        <v>0.04</v>
      </c>
      <c r="D2956" s="24">
        <v>5.399</v>
      </c>
      <c r="E2956" s="26">
        <v>3.62</v>
      </c>
      <c r="F2956" s="26">
        <v>4.3999999999999997E-2</v>
      </c>
      <c r="G2956" s="26">
        <v>0.02</v>
      </c>
      <c r="H2956" s="109" t="s">
        <v>848</v>
      </c>
    </row>
    <row r="2957" spans="1:8" ht="16.5" thickBot="1">
      <c r="A2957" s="12" t="s">
        <v>31</v>
      </c>
      <c r="B2957" s="24">
        <v>6.7590000000000003</v>
      </c>
      <c r="C2957" s="26">
        <v>2.2806000000000002</v>
      </c>
      <c r="D2957" s="24">
        <v>4.3369999999999997</v>
      </c>
      <c r="E2957" s="26">
        <v>1.9059999999999999</v>
      </c>
      <c r="F2957" s="26">
        <v>6.6449999999999996</v>
      </c>
      <c r="G2957" s="26">
        <v>2.081</v>
      </c>
      <c r="H2957" s="109" t="s">
        <v>849</v>
      </c>
    </row>
    <row r="2958" spans="1:8" ht="16.5" thickBot="1">
      <c r="A2958" s="12" t="s">
        <v>32</v>
      </c>
      <c r="B2958" s="24">
        <v>0</v>
      </c>
      <c r="C2958" s="26">
        <v>0</v>
      </c>
      <c r="D2958" s="24">
        <v>0</v>
      </c>
      <c r="E2958" s="26">
        <v>0</v>
      </c>
      <c r="F2958" s="26">
        <v>0</v>
      </c>
      <c r="G2958" s="26">
        <v>0</v>
      </c>
      <c r="H2958" s="109" t="s">
        <v>854</v>
      </c>
    </row>
    <row r="2959" spans="1:8" ht="16.5" thickBot="1">
      <c r="A2959" s="12" t="s">
        <v>33</v>
      </c>
      <c r="B2959" s="24">
        <v>0.03</v>
      </c>
      <c r="C2959" s="26">
        <v>4.6509291813159215E-2</v>
      </c>
      <c r="D2959" s="24">
        <v>9.2999999999999999E-2</v>
      </c>
      <c r="E2959" s="26">
        <v>0.126</v>
      </c>
      <c r="F2959" s="26">
        <v>9.5000000000000001E-2</v>
      </c>
      <c r="G2959" s="26">
        <v>7.3999999999999996E-2</v>
      </c>
      <c r="H2959" s="109" t="s">
        <v>852</v>
      </c>
    </row>
    <row r="2960" spans="1:8" ht="16.5" thickBot="1">
      <c r="A2960" s="12" t="s">
        <v>34</v>
      </c>
      <c r="B2960" s="24">
        <v>0.48799999999999999</v>
      </c>
      <c r="C2960" s="26">
        <v>0.189</v>
      </c>
      <c r="D2960" s="24">
        <v>0.64400000000000002</v>
      </c>
      <c r="E2960" s="26">
        <v>0.42599999999999999</v>
      </c>
      <c r="F2960" s="26">
        <v>0.45200000000000001</v>
      </c>
      <c r="G2960" s="26">
        <v>0.33400000000000002</v>
      </c>
      <c r="H2960" s="109" t="s">
        <v>850</v>
      </c>
    </row>
    <row r="2961" spans="1:8" ht="16.5" thickBot="1">
      <c r="A2961" s="12" t="s">
        <v>35</v>
      </c>
      <c r="B2961" s="24">
        <v>0</v>
      </c>
      <c r="C2961" s="26">
        <v>0</v>
      </c>
      <c r="D2961" s="24">
        <v>0</v>
      </c>
      <c r="E2961" s="26">
        <v>0</v>
      </c>
      <c r="F2961" s="26">
        <v>0</v>
      </c>
      <c r="G2961" s="26">
        <v>0</v>
      </c>
      <c r="H2961" s="109" t="s">
        <v>36</v>
      </c>
    </row>
    <row r="2962" spans="1:8" ht="16.5" thickBot="1">
      <c r="A2962" s="54" t="s">
        <v>37</v>
      </c>
      <c r="B2962" s="27">
        <v>3.7999999999999999E-2</v>
      </c>
      <c r="C2962" s="28">
        <v>5.8000000000000003E-2</v>
      </c>
      <c r="D2962" s="27">
        <v>0.40799999999999997</v>
      </c>
      <c r="E2962" s="28">
        <v>0.318</v>
      </c>
      <c r="F2962" s="26">
        <v>0.09</v>
      </c>
      <c r="G2962" s="26">
        <v>7.1999999999999995E-2</v>
      </c>
      <c r="H2962" s="108" t="s">
        <v>38</v>
      </c>
    </row>
    <row r="2963" spans="1:8" ht="16.5" thickBot="1">
      <c r="A2963" s="75" t="s">
        <v>552</v>
      </c>
      <c r="B2963" s="77">
        <f t="shared" ref="B2963" si="345">SUM(B2941:B2962)</f>
        <v>20.140000000000004</v>
      </c>
      <c r="C2963" s="77">
        <f t="shared" ref="C2963" si="346">SUM(C2941:C2962)</f>
        <v>16.899109291813158</v>
      </c>
      <c r="D2963" s="77">
        <f t="shared" ref="D2963" si="347">SUM(D2941:D2962)</f>
        <v>19.158999999999999</v>
      </c>
      <c r="E2963" s="77">
        <f t="shared" ref="E2963" si="348">SUM(E2941:E2962)</f>
        <v>15.048999999999999</v>
      </c>
      <c r="F2963" s="126">
        <f>SUM(F2941:F2962)</f>
        <v>20.366</v>
      </c>
      <c r="G2963" s="126">
        <f>SUM(G2941:G2962)</f>
        <v>21.597000000000001</v>
      </c>
      <c r="H2963" s="105" t="s">
        <v>855</v>
      </c>
    </row>
    <row r="2964" spans="1:8" ht="16.5" thickBot="1">
      <c r="A2964" s="75" t="s">
        <v>545</v>
      </c>
      <c r="B2964" s="77">
        <v>740.88099999999997</v>
      </c>
      <c r="C2964" s="77">
        <v>810.61900000000003</v>
      </c>
      <c r="D2964" s="77">
        <v>751.11699999999996</v>
      </c>
      <c r="E2964" s="77">
        <v>849.46</v>
      </c>
      <c r="F2964" s="126">
        <v>754.27499999999998</v>
      </c>
      <c r="G2964" s="126">
        <v>818.62199999999996</v>
      </c>
      <c r="H2964" s="112" t="s">
        <v>553</v>
      </c>
    </row>
    <row r="2966" spans="1:8">
      <c r="A2966" s="135" t="s">
        <v>258</v>
      </c>
      <c r="H2966" s="136" t="s">
        <v>259</v>
      </c>
    </row>
    <row r="2967" spans="1:8">
      <c r="A2967" s="97" t="s">
        <v>725</v>
      </c>
      <c r="H2967" s="102" t="s">
        <v>281</v>
      </c>
    </row>
    <row r="2968" spans="1:8" ht="16.5" customHeight="1" thickBot="1">
      <c r="A2968" s="68" t="s">
        <v>43</v>
      </c>
      <c r="E2968" s="38"/>
      <c r="G2968" s="38" t="s">
        <v>477</v>
      </c>
      <c r="H2968" s="38" t="s">
        <v>476</v>
      </c>
    </row>
    <row r="2969" spans="1:8" ht="16.5" thickBot="1">
      <c r="A2969" s="55" t="s">
        <v>7</v>
      </c>
      <c r="B2969" s="238">
        <v>2016</v>
      </c>
      <c r="C2969" s="239"/>
      <c r="D2969" s="238">
        <v>2017</v>
      </c>
      <c r="E2969" s="239"/>
      <c r="F2969" s="238">
        <v>2018</v>
      </c>
      <c r="G2969" s="239"/>
      <c r="H2969" s="56" t="s">
        <v>3</v>
      </c>
    </row>
    <row r="2970" spans="1:8">
      <c r="A2970" s="57"/>
      <c r="B2970" s="54" t="s">
        <v>46</v>
      </c>
      <c r="C2970" s="103" t="s">
        <v>47</v>
      </c>
      <c r="D2970" s="103" t="s">
        <v>46</v>
      </c>
      <c r="E2970" s="22" t="s">
        <v>47</v>
      </c>
      <c r="F2970" s="103" t="s">
        <v>46</v>
      </c>
      <c r="G2970" s="22" t="s">
        <v>47</v>
      </c>
      <c r="H2970" s="58"/>
    </row>
    <row r="2971" spans="1:8" ht="16.5" thickBot="1">
      <c r="A2971" s="59"/>
      <c r="B2971" s="23" t="s">
        <v>48</v>
      </c>
      <c r="C2971" s="6" t="s">
        <v>49</v>
      </c>
      <c r="D2971" s="107" t="s">
        <v>48</v>
      </c>
      <c r="E2971" s="2" t="s">
        <v>49</v>
      </c>
      <c r="F2971" s="107" t="s">
        <v>48</v>
      </c>
      <c r="G2971" s="2" t="s">
        <v>49</v>
      </c>
      <c r="H2971" s="60"/>
    </row>
    <row r="2972" spans="1:8" ht="17.25" thickTop="1" thickBot="1">
      <c r="A2972" s="12" t="s">
        <v>13</v>
      </c>
      <c r="B2972" s="24">
        <v>0.67418800000000001</v>
      </c>
      <c r="C2972" s="26">
        <v>1.5009999999999999</v>
      </c>
      <c r="D2972" s="24">
        <v>0.49409999999999998</v>
      </c>
      <c r="E2972" s="26">
        <v>1.1143000000000001</v>
      </c>
      <c r="F2972" s="26">
        <v>0.95</v>
      </c>
      <c r="G2972" s="26">
        <v>1.829</v>
      </c>
      <c r="H2972" s="109" t="s">
        <v>819</v>
      </c>
    </row>
    <row r="2973" spans="1:8" ht="16.5" thickBot="1">
      <c r="A2973" s="12" t="s">
        <v>14</v>
      </c>
      <c r="B2973" s="24">
        <v>18.32</v>
      </c>
      <c r="C2973" s="26">
        <v>19.015999999999998</v>
      </c>
      <c r="D2973" s="24">
        <v>16.757000000000001</v>
      </c>
      <c r="E2973" s="26">
        <v>23.811</v>
      </c>
      <c r="F2973" s="26">
        <v>33.500999999999998</v>
      </c>
      <c r="G2973" s="26">
        <v>59.585999999999999</v>
      </c>
      <c r="H2973" s="109" t="s">
        <v>840</v>
      </c>
    </row>
    <row r="2974" spans="1:8" ht="16.5" thickBot="1">
      <c r="A2974" s="12" t="s">
        <v>15</v>
      </c>
      <c r="B2974" s="24">
        <v>0.28499999999999998</v>
      </c>
      <c r="C2974" s="26">
        <v>0.33900000000000002</v>
      </c>
      <c r="D2974" s="24">
        <v>0.16300000000000001</v>
      </c>
      <c r="E2974" s="26">
        <v>0.20799999999999999</v>
      </c>
      <c r="F2974" s="26">
        <v>0.33400000000000002</v>
      </c>
      <c r="G2974" s="26">
        <v>0.77400000000000002</v>
      </c>
      <c r="H2974" s="109" t="s">
        <v>841</v>
      </c>
    </row>
    <row r="2975" spans="1:8" ht="16.5" thickBot="1">
      <c r="A2975" s="12" t="s">
        <v>16</v>
      </c>
      <c r="B2975" s="24">
        <v>4.4388879999999995</v>
      </c>
      <c r="C2975" s="26">
        <v>2.5172978300000004</v>
      </c>
      <c r="D2975" s="24">
        <v>1.7010000000000001</v>
      </c>
      <c r="E2975" s="26">
        <v>1.877</v>
      </c>
      <c r="F2975" s="26">
        <v>1.6339999999999999</v>
      </c>
      <c r="G2975" s="26">
        <v>1.8959999999999999</v>
      </c>
      <c r="H2975" s="109" t="s">
        <v>844</v>
      </c>
    </row>
    <row r="2976" spans="1:8" ht="16.5" thickBot="1">
      <c r="A2976" s="12" t="s">
        <v>17</v>
      </c>
      <c r="B2976" s="24">
        <v>6.8949999999999992E-3</v>
      </c>
      <c r="C2976" s="26">
        <v>4.590040210000001E-3</v>
      </c>
      <c r="D2976" s="24">
        <v>9.1450000000000004E-3</v>
      </c>
      <c r="E2976" s="26">
        <v>7.1962032E-3</v>
      </c>
      <c r="F2976" s="26">
        <v>7.0000000000000001E-3</v>
      </c>
      <c r="G2976" s="26">
        <v>1.4E-2</v>
      </c>
      <c r="H2976" s="109" t="s">
        <v>845</v>
      </c>
    </row>
    <row r="2977" spans="1:8" ht="16.5" thickBot="1">
      <c r="A2977" s="12" t="s">
        <v>18</v>
      </c>
      <c r="B2977" s="24">
        <v>0</v>
      </c>
      <c r="C2977" s="26">
        <v>0</v>
      </c>
      <c r="D2977" s="24">
        <v>0</v>
      </c>
      <c r="E2977" s="26">
        <v>0</v>
      </c>
      <c r="F2977" s="26">
        <v>0</v>
      </c>
      <c r="G2977" s="26">
        <v>0</v>
      </c>
      <c r="H2977" s="109" t="s">
        <v>820</v>
      </c>
    </row>
    <row r="2978" spans="1:8" ht="16.5" thickBot="1">
      <c r="A2978" s="12" t="s">
        <v>19</v>
      </c>
      <c r="B2978" s="24">
        <v>0</v>
      </c>
      <c r="C2978" s="26">
        <v>0</v>
      </c>
      <c r="D2978" s="24">
        <v>0.24399999999999999</v>
      </c>
      <c r="E2978" s="26">
        <v>0.21299999999999999</v>
      </c>
      <c r="F2978" s="26">
        <v>0</v>
      </c>
      <c r="G2978" s="26">
        <v>0</v>
      </c>
      <c r="H2978" s="109" t="s">
        <v>20</v>
      </c>
    </row>
    <row r="2979" spans="1:8" ht="16.5" thickBot="1">
      <c r="A2979" s="12" t="s">
        <v>21</v>
      </c>
      <c r="B2979" s="24">
        <v>7.0190000000000001</v>
      </c>
      <c r="C2979" s="26">
        <v>4.9859999999999998</v>
      </c>
      <c r="D2979" s="24">
        <v>5.4</v>
      </c>
      <c r="E2979" s="26">
        <v>5.0060000000000002</v>
      </c>
      <c r="F2979" s="26">
        <v>5.4660000000000002</v>
      </c>
      <c r="G2979" s="26">
        <v>4.6260000000000003</v>
      </c>
      <c r="H2979" s="109" t="s">
        <v>846</v>
      </c>
    </row>
    <row r="2980" spans="1:8" ht="16.5" thickBot="1">
      <c r="A2980" s="12" t="s">
        <v>22</v>
      </c>
      <c r="B2980" s="24">
        <v>0.25858999999999999</v>
      </c>
      <c r="C2980" s="26">
        <v>0.137379</v>
      </c>
      <c r="D2980" s="24">
        <v>0</v>
      </c>
      <c r="E2980" s="26">
        <v>0</v>
      </c>
      <c r="F2980" s="26">
        <v>0</v>
      </c>
      <c r="G2980" s="26">
        <v>0</v>
      </c>
      <c r="H2980" s="109" t="s">
        <v>847</v>
      </c>
    </row>
    <row r="2981" spans="1:8" ht="16.5" thickBot="1">
      <c r="A2981" s="12" t="s">
        <v>23</v>
      </c>
      <c r="B2981" s="24">
        <v>2.9790000000000001</v>
      </c>
      <c r="C2981" s="26">
        <v>3.4060000000000001</v>
      </c>
      <c r="D2981" s="24">
        <v>0.77300000000000002</v>
      </c>
      <c r="E2981" s="26">
        <v>0.438</v>
      </c>
      <c r="F2981" s="26">
        <v>0.26500000000000001</v>
      </c>
      <c r="G2981" s="26">
        <v>0.27900000000000003</v>
      </c>
      <c r="H2981" s="109" t="s">
        <v>856</v>
      </c>
    </row>
    <row r="2982" spans="1:8" ht="16.5" thickBot="1">
      <c r="A2982" s="12" t="s">
        <v>24</v>
      </c>
      <c r="B2982" s="24">
        <v>0.33</v>
      </c>
      <c r="C2982" s="26">
        <v>0.46899999999999997</v>
      </c>
      <c r="D2982" s="24">
        <v>0</v>
      </c>
      <c r="E2982" s="26">
        <v>0</v>
      </c>
      <c r="F2982" s="26">
        <v>0</v>
      </c>
      <c r="G2982" s="26">
        <v>0</v>
      </c>
      <c r="H2982" s="109" t="s">
        <v>818</v>
      </c>
    </row>
    <row r="2983" spans="1:8" ht="16.5" thickBot="1">
      <c r="A2983" s="12" t="s">
        <v>25</v>
      </c>
      <c r="B2983" s="24">
        <v>0</v>
      </c>
      <c r="C2983" s="26">
        <v>0</v>
      </c>
      <c r="D2983" s="24">
        <v>8.4000000000000005E-2</v>
      </c>
      <c r="E2983" s="26">
        <v>0.109</v>
      </c>
      <c r="F2983" s="26">
        <v>3.5000000000000003E-2</v>
      </c>
      <c r="G2983" s="26">
        <v>3.2000000000000001E-2</v>
      </c>
      <c r="H2983" s="109" t="s">
        <v>26</v>
      </c>
    </row>
    <row r="2984" spans="1:8" ht="16.5" thickBot="1">
      <c r="A2984" s="12" t="s">
        <v>27</v>
      </c>
      <c r="B2984" s="24">
        <v>3.2454999999999998E-2</v>
      </c>
      <c r="C2984" s="26">
        <v>3.7645400000000002E-2</v>
      </c>
      <c r="D2984" s="24">
        <v>0.28310400000000002</v>
      </c>
      <c r="E2984" s="26">
        <v>0.46852779999999999</v>
      </c>
      <c r="F2984" s="26">
        <v>0</v>
      </c>
      <c r="G2984" s="26">
        <v>0</v>
      </c>
      <c r="H2984" s="109" t="s">
        <v>851</v>
      </c>
    </row>
    <row r="2985" spans="1:8" ht="16.5" thickBot="1">
      <c r="A2985" s="12" t="s">
        <v>28</v>
      </c>
      <c r="B2985" s="24">
        <v>9.5000000000000001E-2</v>
      </c>
      <c r="C2985" s="26">
        <v>0.17799999999999999</v>
      </c>
      <c r="D2985" s="24">
        <v>1.4999999999999999E-2</v>
      </c>
      <c r="E2985" s="26">
        <v>2.9000000000000001E-2</v>
      </c>
      <c r="F2985" s="26">
        <f>D2985/E2985*G2985</f>
        <v>0.14017241379310344</v>
      </c>
      <c r="G2985" s="26">
        <v>0.27100000000000002</v>
      </c>
      <c r="H2985" s="109" t="s">
        <v>853</v>
      </c>
    </row>
    <row r="2986" spans="1:8" ht="16.5" thickBot="1">
      <c r="A2986" s="12" t="s">
        <v>29</v>
      </c>
      <c r="B2986" s="24">
        <v>0</v>
      </c>
      <c r="C2986" s="26">
        <v>0</v>
      </c>
      <c r="D2986" s="24">
        <v>0</v>
      </c>
      <c r="E2986" s="26">
        <v>0</v>
      </c>
      <c r="F2986" s="26">
        <v>0</v>
      </c>
      <c r="G2986" s="26">
        <v>0</v>
      </c>
      <c r="H2986" s="109" t="s">
        <v>821</v>
      </c>
    </row>
    <row r="2987" spans="1:8" ht="16.5" thickBot="1">
      <c r="A2987" s="12" t="s">
        <v>30</v>
      </c>
      <c r="B2987" s="24">
        <v>0.38800000000000001</v>
      </c>
      <c r="C2987" s="26">
        <v>0.24199999999999999</v>
      </c>
      <c r="D2987" s="24">
        <v>0.16</v>
      </c>
      <c r="E2987" s="26">
        <v>0.246</v>
      </c>
      <c r="F2987" s="26">
        <v>0.34499999999999997</v>
      </c>
      <c r="G2987" s="26">
        <v>0.215</v>
      </c>
      <c r="H2987" s="109" t="s">
        <v>848</v>
      </c>
    </row>
    <row r="2988" spans="1:8" ht="16.5" thickBot="1">
      <c r="A2988" s="12" t="s">
        <v>31</v>
      </c>
      <c r="B2988" s="24">
        <v>19.053999999999998</v>
      </c>
      <c r="C2988" s="26">
        <v>7.1616999999999997</v>
      </c>
      <c r="D2988" s="24">
        <v>21.675000000000001</v>
      </c>
      <c r="E2988" s="26">
        <v>9.3829999999999991</v>
      </c>
      <c r="F2988" s="26">
        <v>23.38</v>
      </c>
      <c r="G2988" s="26">
        <v>11.757</v>
      </c>
      <c r="H2988" s="109" t="s">
        <v>849</v>
      </c>
    </row>
    <row r="2989" spans="1:8" ht="16.5" thickBot="1">
      <c r="A2989" s="12" t="s">
        <v>32</v>
      </c>
      <c r="B2989" s="24">
        <v>0</v>
      </c>
      <c r="C2989" s="26">
        <v>1E-3</v>
      </c>
      <c r="D2989" s="24">
        <v>0</v>
      </c>
      <c r="E2989" s="26">
        <v>0</v>
      </c>
      <c r="F2989" s="26">
        <v>0</v>
      </c>
      <c r="G2989" s="26">
        <v>0</v>
      </c>
      <c r="H2989" s="109" t="s">
        <v>854</v>
      </c>
    </row>
    <row r="2990" spans="1:8" ht="16.5" thickBot="1">
      <c r="A2990" s="12" t="s">
        <v>33</v>
      </c>
      <c r="B2990" s="24">
        <v>133.79400000000001</v>
      </c>
      <c r="C2990" s="26">
        <v>220.03797086891009</v>
      </c>
      <c r="D2990" s="24">
        <v>130.30099999999999</v>
      </c>
      <c r="E2990" s="26">
        <v>237.32084914944468</v>
      </c>
      <c r="F2990" s="26">
        <v>120.63</v>
      </c>
      <c r="G2990" s="26">
        <v>221.935</v>
      </c>
      <c r="H2990" s="109" t="s">
        <v>852</v>
      </c>
    </row>
    <row r="2991" spans="1:8" ht="16.5" thickBot="1">
      <c r="A2991" s="12" t="s">
        <v>34</v>
      </c>
      <c r="B2991" s="24">
        <v>7.8979999999999997</v>
      </c>
      <c r="C2991" s="26">
        <v>9.3330000000000002</v>
      </c>
      <c r="D2991" s="24">
        <v>7.3129999999999997</v>
      </c>
      <c r="E2991" s="26">
        <v>8.9670000000000005</v>
      </c>
      <c r="F2991" s="26">
        <v>7.0309999999999997</v>
      </c>
      <c r="G2991" s="26">
        <v>7.8760000000000003</v>
      </c>
      <c r="H2991" s="109" t="s">
        <v>850</v>
      </c>
    </row>
    <row r="2992" spans="1:8" ht="16.5" thickBot="1">
      <c r="A2992" s="12" t="s">
        <v>35</v>
      </c>
      <c r="B2992" s="24">
        <v>0</v>
      </c>
      <c r="C2992" s="26">
        <v>0</v>
      </c>
      <c r="D2992" s="24">
        <v>0</v>
      </c>
      <c r="E2992" s="26">
        <v>0</v>
      </c>
      <c r="F2992" s="26">
        <v>0</v>
      </c>
      <c r="G2992" s="26">
        <v>0</v>
      </c>
      <c r="H2992" s="109" t="s">
        <v>36</v>
      </c>
    </row>
    <row r="2993" spans="1:8" ht="16.5" thickBot="1">
      <c r="A2993" s="54" t="s">
        <v>37</v>
      </c>
      <c r="B2993" s="27">
        <v>0.26</v>
      </c>
      <c r="C2993" s="28">
        <v>0.23699999999999999</v>
      </c>
      <c r="D2993" s="27">
        <v>1.702</v>
      </c>
      <c r="E2993" s="28">
        <v>2.6190000000000002</v>
      </c>
      <c r="F2993" s="26">
        <v>1.4610000000000001</v>
      </c>
      <c r="G2993" s="26">
        <v>1.9850000000000001</v>
      </c>
      <c r="H2993" s="108" t="s">
        <v>38</v>
      </c>
    </row>
    <row r="2994" spans="1:8" ht="16.5" thickBot="1">
      <c r="A2994" s="75" t="s">
        <v>552</v>
      </c>
      <c r="B2994" s="77">
        <f t="shared" ref="B2994" si="349">SUM(B2972:B2993)</f>
        <v>195.83301600000001</v>
      </c>
      <c r="C2994" s="77">
        <f t="shared" ref="C2994" si="350">SUM(C2972:C2993)</f>
        <v>269.60458313912011</v>
      </c>
      <c r="D2994" s="77">
        <f t="shared" ref="D2994" si="351">SUM(D2972:D2993)</f>
        <v>187.07434899999998</v>
      </c>
      <c r="E2994" s="77">
        <f t="shared" ref="E2994" si="352">SUM(E2972:E2993)</f>
        <v>291.81687315264469</v>
      </c>
      <c r="F2994" s="126">
        <f>SUM(F2972:F2993)</f>
        <v>195.17917241379311</v>
      </c>
      <c r="G2994" s="126">
        <f>SUM(G2972:G2993)</f>
        <v>313.07499999999999</v>
      </c>
      <c r="H2994" s="105" t="s">
        <v>855</v>
      </c>
    </row>
    <row r="2995" spans="1:8" ht="16.5" thickBot="1">
      <c r="A2995" s="75" t="s">
        <v>545</v>
      </c>
      <c r="B2995" s="77">
        <v>5350.9390000000003</v>
      </c>
      <c r="C2995" s="77">
        <v>9596.9750000000004</v>
      </c>
      <c r="D2995" s="77">
        <v>5579.6549999999997</v>
      </c>
      <c r="E2995" s="77">
        <v>9885.4449999999997</v>
      </c>
      <c r="F2995" s="126">
        <v>5705.5429999999997</v>
      </c>
      <c r="G2995" s="126">
        <v>10116.123</v>
      </c>
      <c r="H2995" s="112" t="s">
        <v>553</v>
      </c>
    </row>
    <row r="3000" spans="1:8">
      <c r="A3000" s="119" t="s">
        <v>261</v>
      </c>
      <c r="H3000" s="120" t="s">
        <v>262</v>
      </c>
    </row>
    <row r="3001" spans="1:8">
      <c r="A3001" s="97" t="s">
        <v>726</v>
      </c>
      <c r="H3001" s="102" t="s">
        <v>284</v>
      </c>
    </row>
    <row r="3002" spans="1:8" ht="16.5" customHeight="1" thickBot="1">
      <c r="A3002" s="68" t="s">
        <v>43</v>
      </c>
      <c r="E3002" s="38"/>
      <c r="G3002" s="38" t="s">
        <v>477</v>
      </c>
      <c r="H3002" s="38" t="s">
        <v>476</v>
      </c>
    </row>
    <row r="3003" spans="1:8" ht="16.5" thickBot="1">
      <c r="A3003" s="55" t="s">
        <v>7</v>
      </c>
      <c r="B3003" s="238">
        <v>2016</v>
      </c>
      <c r="C3003" s="239"/>
      <c r="D3003" s="238">
        <v>2017</v>
      </c>
      <c r="E3003" s="239"/>
      <c r="F3003" s="238">
        <v>2018</v>
      </c>
      <c r="G3003" s="239"/>
      <c r="H3003" s="56" t="s">
        <v>3</v>
      </c>
    </row>
    <row r="3004" spans="1:8">
      <c r="A3004" s="57"/>
      <c r="B3004" s="54" t="s">
        <v>46</v>
      </c>
      <c r="C3004" s="103" t="s">
        <v>47</v>
      </c>
      <c r="D3004" s="103" t="s">
        <v>46</v>
      </c>
      <c r="E3004" s="22" t="s">
        <v>47</v>
      </c>
      <c r="F3004" s="103" t="s">
        <v>46</v>
      </c>
      <c r="G3004" s="22" t="s">
        <v>47</v>
      </c>
      <c r="H3004" s="58"/>
    </row>
    <row r="3005" spans="1:8" ht="16.5" thickBot="1">
      <c r="A3005" s="59"/>
      <c r="B3005" s="23" t="s">
        <v>48</v>
      </c>
      <c r="C3005" s="6" t="s">
        <v>49</v>
      </c>
      <c r="D3005" s="107" t="s">
        <v>48</v>
      </c>
      <c r="E3005" s="2" t="s">
        <v>49</v>
      </c>
      <c r="F3005" s="107" t="s">
        <v>48</v>
      </c>
      <c r="G3005" s="2" t="s">
        <v>49</v>
      </c>
      <c r="H3005" s="60"/>
    </row>
    <row r="3006" spans="1:8" ht="17.25" thickTop="1" thickBot="1">
      <c r="A3006" s="12" t="s">
        <v>13</v>
      </c>
      <c r="B3006" s="24">
        <v>2.3E-2</v>
      </c>
      <c r="C3006" s="26">
        <v>4.4999999999999998E-2</v>
      </c>
      <c r="D3006" s="24">
        <v>2.1000000000000001E-2</v>
      </c>
      <c r="E3006" s="26">
        <v>4.1000000000000002E-2</v>
      </c>
      <c r="F3006" s="26">
        <v>2.5000000000000001E-2</v>
      </c>
      <c r="G3006" s="26">
        <v>2.1000000000000001E-2</v>
      </c>
      <c r="H3006" s="109" t="s">
        <v>819</v>
      </c>
    </row>
    <row r="3007" spans="1:8" ht="16.5" thickBot="1">
      <c r="A3007" s="12" t="s">
        <v>14</v>
      </c>
      <c r="B3007" s="24">
        <v>7.9409999999999998</v>
      </c>
      <c r="C3007" s="26">
        <v>4.4530000000000003</v>
      </c>
      <c r="D3007" s="24">
        <v>5.8810000000000002</v>
      </c>
      <c r="E3007" s="26">
        <v>4.0149999999999997</v>
      </c>
      <c r="F3007" s="26">
        <v>12.041</v>
      </c>
      <c r="G3007" s="26">
        <v>16.196000000000002</v>
      </c>
      <c r="H3007" s="109" t="s">
        <v>840</v>
      </c>
    </row>
    <row r="3008" spans="1:8" ht="16.5" thickBot="1">
      <c r="A3008" s="12" t="s">
        <v>15</v>
      </c>
      <c r="B3008" s="24">
        <v>7.0000000000000007E-2</v>
      </c>
      <c r="C3008" s="26">
        <v>3.9E-2</v>
      </c>
      <c r="D3008" s="24">
        <v>3.4000000000000002E-2</v>
      </c>
      <c r="E3008" s="26">
        <v>5.1999999999999998E-2</v>
      </c>
      <c r="F3008" s="26">
        <v>0.17299999999999999</v>
      </c>
      <c r="G3008" s="26">
        <v>0.56399999999999995</v>
      </c>
      <c r="H3008" s="109" t="s">
        <v>841</v>
      </c>
    </row>
    <row r="3009" spans="1:8" ht="16.5" thickBot="1">
      <c r="A3009" s="12" t="s">
        <v>16</v>
      </c>
      <c r="B3009" s="24">
        <v>0</v>
      </c>
      <c r="C3009" s="26">
        <v>0</v>
      </c>
      <c r="D3009" s="24">
        <v>0</v>
      </c>
      <c r="E3009" s="26">
        <v>0</v>
      </c>
      <c r="F3009" s="26">
        <v>0</v>
      </c>
      <c r="G3009" s="26">
        <v>0</v>
      </c>
      <c r="H3009" s="109" t="s">
        <v>844</v>
      </c>
    </row>
    <row r="3010" spans="1:8" ht="16.5" thickBot="1">
      <c r="A3010" s="12" t="s">
        <v>17</v>
      </c>
      <c r="B3010" s="24">
        <v>2.8740000000000003E-3</v>
      </c>
      <c r="C3010" s="26">
        <v>1.5449118300000001E-3</v>
      </c>
      <c r="D3010" s="24">
        <v>0</v>
      </c>
      <c r="E3010" s="26">
        <v>0</v>
      </c>
      <c r="F3010" s="26">
        <v>0</v>
      </c>
      <c r="G3010" s="26">
        <v>0</v>
      </c>
      <c r="H3010" s="109" t="s">
        <v>845</v>
      </c>
    </row>
    <row r="3011" spans="1:8" ht="16.5" thickBot="1">
      <c r="A3011" s="12" t="s">
        <v>18</v>
      </c>
      <c r="B3011" s="24">
        <v>0</v>
      </c>
      <c r="C3011" s="26">
        <v>0</v>
      </c>
      <c r="D3011" s="24">
        <v>0</v>
      </c>
      <c r="E3011" s="26">
        <v>1E-3</v>
      </c>
      <c r="F3011" s="26">
        <v>0</v>
      </c>
      <c r="G3011" s="26">
        <v>9.9999999999999995E-7</v>
      </c>
      <c r="H3011" s="109" t="s">
        <v>820</v>
      </c>
    </row>
    <row r="3012" spans="1:8" ht="16.5" thickBot="1">
      <c r="A3012" s="12" t="s">
        <v>19</v>
      </c>
      <c r="B3012" s="24">
        <v>0</v>
      </c>
      <c r="C3012" s="26">
        <v>0</v>
      </c>
      <c r="D3012" s="24">
        <v>0</v>
      </c>
      <c r="E3012" s="26">
        <v>0</v>
      </c>
      <c r="F3012" s="26">
        <v>0</v>
      </c>
      <c r="G3012" s="26">
        <v>0</v>
      </c>
      <c r="H3012" s="109" t="s">
        <v>20</v>
      </c>
    </row>
    <row r="3013" spans="1:8" ht="16.5" thickBot="1">
      <c r="A3013" s="12" t="s">
        <v>21</v>
      </c>
      <c r="B3013" s="24">
        <v>2.0859999999999999</v>
      </c>
      <c r="C3013" s="26">
        <v>1.3</v>
      </c>
      <c r="D3013" s="24">
        <v>2.0289999999999999</v>
      </c>
      <c r="E3013" s="26">
        <v>1.3140000000000001</v>
      </c>
      <c r="F3013" s="26">
        <v>1.1519999999999999</v>
      </c>
      <c r="G3013" s="26">
        <v>0.92200000000000004</v>
      </c>
      <c r="H3013" s="109" t="s">
        <v>846</v>
      </c>
    </row>
    <row r="3014" spans="1:8" ht="16.5" thickBot="1">
      <c r="A3014" s="12" t="s">
        <v>22</v>
      </c>
      <c r="B3014" s="24">
        <v>0.54622000000000004</v>
      </c>
      <c r="C3014" s="26">
        <v>0.29004281999999998</v>
      </c>
      <c r="D3014" s="24">
        <v>0.17399999999999999</v>
      </c>
      <c r="E3014" s="26">
        <v>5.1999999999999998E-2</v>
      </c>
      <c r="F3014" s="26">
        <v>0.94899999999999995</v>
      </c>
      <c r="G3014" s="26">
        <v>0.61499999999999999</v>
      </c>
      <c r="H3014" s="109" t="s">
        <v>847</v>
      </c>
    </row>
    <row r="3015" spans="1:8" ht="16.5" thickBot="1">
      <c r="A3015" s="12" t="s">
        <v>23</v>
      </c>
      <c r="B3015" s="24">
        <v>0</v>
      </c>
      <c r="C3015" s="26">
        <v>0</v>
      </c>
      <c r="D3015" s="24">
        <v>2E-3</v>
      </c>
      <c r="E3015" s="26">
        <v>5.0000000000000001E-3</v>
      </c>
      <c r="F3015" s="26">
        <v>0</v>
      </c>
      <c r="G3015" s="26">
        <v>1E-3</v>
      </c>
      <c r="H3015" s="109" t="s">
        <v>856</v>
      </c>
    </row>
    <row r="3016" spans="1:8" ht="16.5" thickBot="1">
      <c r="A3016" s="12" t="s">
        <v>24</v>
      </c>
      <c r="B3016" s="24">
        <v>0</v>
      </c>
      <c r="C3016" s="26">
        <v>0</v>
      </c>
      <c r="D3016" s="24">
        <v>0</v>
      </c>
      <c r="E3016" s="26">
        <v>0</v>
      </c>
      <c r="F3016" s="26">
        <v>0</v>
      </c>
      <c r="G3016" s="26">
        <v>0</v>
      </c>
      <c r="H3016" s="109" t="s">
        <v>818</v>
      </c>
    </row>
    <row r="3017" spans="1:8" ht="16.5" thickBot="1">
      <c r="A3017" s="12" t="s">
        <v>25</v>
      </c>
      <c r="B3017" s="24">
        <v>0</v>
      </c>
      <c r="C3017" s="26">
        <v>0</v>
      </c>
      <c r="D3017" s="24">
        <v>0</v>
      </c>
      <c r="E3017" s="26">
        <v>0</v>
      </c>
      <c r="F3017" s="26">
        <v>1.4E-2</v>
      </c>
      <c r="G3017" s="26">
        <v>6.0000000000000001E-3</v>
      </c>
      <c r="H3017" s="109" t="s">
        <v>26</v>
      </c>
    </row>
    <row r="3018" spans="1:8" ht="16.5" thickBot="1">
      <c r="A3018" s="12" t="s">
        <v>27</v>
      </c>
      <c r="B3018" s="24">
        <v>0.78832900000000006</v>
      </c>
      <c r="C3018" s="26">
        <v>0.48446840000000002</v>
      </c>
      <c r="D3018" s="24">
        <v>2.242912</v>
      </c>
      <c r="E3018" s="26">
        <v>1.3071734000000002</v>
      </c>
      <c r="F3018" s="26">
        <v>0</v>
      </c>
      <c r="G3018" s="26">
        <v>0</v>
      </c>
      <c r="H3018" s="109" t="s">
        <v>851</v>
      </c>
    </row>
    <row r="3019" spans="1:8" ht="16.5" thickBot="1">
      <c r="A3019" s="12" t="s">
        <v>28</v>
      </c>
      <c r="B3019" s="24">
        <v>0.751</v>
      </c>
      <c r="C3019" s="26">
        <v>1.1259999999999999</v>
      </c>
      <c r="D3019" s="24">
        <v>6.8000000000000005E-2</v>
      </c>
      <c r="E3019" s="26">
        <v>7.6999999999999999E-2</v>
      </c>
      <c r="F3019" s="26">
        <f>D3019/E3019*G3019</f>
        <v>0.44950649350649358</v>
      </c>
      <c r="G3019" s="26">
        <v>0.50900000000000001</v>
      </c>
      <c r="H3019" s="109" t="s">
        <v>853</v>
      </c>
    </row>
    <row r="3020" spans="1:8" ht="16.5" thickBot="1">
      <c r="A3020" s="12" t="s">
        <v>29</v>
      </c>
      <c r="B3020" s="24">
        <v>0</v>
      </c>
      <c r="C3020" s="26">
        <v>0</v>
      </c>
      <c r="D3020" s="24">
        <v>0</v>
      </c>
      <c r="E3020" s="26">
        <v>0</v>
      </c>
      <c r="F3020" s="26">
        <v>0</v>
      </c>
      <c r="G3020" s="26">
        <v>0</v>
      </c>
      <c r="H3020" s="109" t="s">
        <v>821</v>
      </c>
    </row>
    <row r="3021" spans="1:8" ht="16.5" thickBot="1">
      <c r="A3021" s="12" t="s">
        <v>30</v>
      </c>
      <c r="B3021" s="24">
        <v>1.4999999999999999E-2</v>
      </c>
      <c r="C3021" s="26">
        <v>4.0000000000000001E-3</v>
      </c>
      <c r="D3021" s="24">
        <v>0.2</v>
      </c>
      <c r="E3021" s="26">
        <v>8.3000000000000004E-2</v>
      </c>
      <c r="F3021" s="26">
        <v>0.03</v>
      </c>
      <c r="G3021" s="26">
        <v>4.2999999999999997E-2</v>
      </c>
      <c r="H3021" s="109" t="s">
        <v>848</v>
      </c>
    </row>
    <row r="3022" spans="1:8" ht="16.5" thickBot="1">
      <c r="A3022" s="12" t="s">
        <v>31</v>
      </c>
      <c r="B3022" s="24">
        <v>6.0000000000000001E-3</v>
      </c>
      <c r="C3022" s="26">
        <v>1.2E-2</v>
      </c>
      <c r="D3022" s="24">
        <v>0.19900000000000001</v>
      </c>
      <c r="E3022" s="26">
        <v>9.1999999999999998E-2</v>
      </c>
      <c r="F3022" s="26">
        <v>0.13500000000000001</v>
      </c>
      <c r="G3022" s="26">
        <v>8.5999999999999993E-2</v>
      </c>
      <c r="H3022" s="109" t="s">
        <v>849</v>
      </c>
    </row>
    <row r="3023" spans="1:8" ht="16.5" thickBot="1">
      <c r="A3023" s="12" t="s">
        <v>32</v>
      </c>
      <c r="B3023" s="24">
        <v>0</v>
      </c>
      <c r="C3023" s="26">
        <v>0</v>
      </c>
      <c r="D3023" s="24">
        <v>0</v>
      </c>
      <c r="E3023" s="26">
        <v>0</v>
      </c>
      <c r="F3023" s="26">
        <v>0</v>
      </c>
      <c r="G3023" s="26">
        <v>0</v>
      </c>
      <c r="H3023" s="109" t="s">
        <v>854</v>
      </c>
    </row>
    <row r="3024" spans="1:8" ht="16.5" thickBot="1">
      <c r="A3024" s="12" t="s">
        <v>33</v>
      </c>
      <c r="B3024" s="24">
        <v>35.954000000000001</v>
      </c>
      <c r="C3024" s="26">
        <v>53.932000000000002</v>
      </c>
      <c r="D3024" s="24">
        <v>27.724</v>
      </c>
      <c r="E3024" s="26">
        <v>49.808</v>
      </c>
      <c r="F3024" s="26">
        <v>65.896000000000001</v>
      </c>
      <c r="G3024" s="26">
        <v>30.725000000000001</v>
      </c>
      <c r="H3024" s="109" t="s">
        <v>852</v>
      </c>
    </row>
    <row r="3025" spans="1:8" ht="16.5" thickBot="1">
      <c r="A3025" s="12" t="s">
        <v>34</v>
      </c>
      <c r="B3025" s="24">
        <v>7.8E-2</v>
      </c>
      <c r="C3025" s="26">
        <v>0.154</v>
      </c>
      <c r="D3025" s="24">
        <v>0.05</v>
      </c>
      <c r="E3025" s="26">
        <v>3.4000000000000002E-2</v>
      </c>
      <c r="F3025" s="26">
        <v>0.06</v>
      </c>
      <c r="G3025" s="26">
        <v>6.2E-2</v>
      </c>
      <c r="H3025" s="109" t="s">
        <v>850</v>
      </c>
    </row>
    <row r="3026" spans="1:8" ht="16.5" thickBot="1">
      <c r="A3026" s="12" t="s">
        <v>35</v>
      </c>
      <c r="B3026" s="24">
        <v>0</v>
      </c>
      <c r="C3026" s="26">
        <v>0</v>
      </c>
      <c r="D3026" s="24">
        <v>0</v>
      </c>
      <c r="E3026" s="26">
        <v>0</v>
      </c>
      <c r="F3026" s="26">
        <v>0</v>
      </c>
      <c r="G3026" s="26">
        <v>0</v>
      </c>
      <c r="H3026" s="109" t="s">
        <v>36</v>
      </c>
    </row>
    <row r="3027" spans="1:8" ht="16.5" thickBot="1">
      <c r="A3027" s="54" t="s">
        <v>37</v>
      </c>
      <c r="B3027" s="27">
        <v>9.4019999999999992</v>
      </c>
      <c r="C3027" s="28">
        <v>6.3140000000000001</v>
      </c>
      <c r="D3027" s="27">
        <v>33.335000000000001</v>
      </c>
      <c r="E3027" s="28">
        <v>22.600999999999999</v>
      </c>
      <c r="F3027" s="26">
        <v>36.496000000000002</v>
      </c>
      <c r="G3027" s="26">
        <v>20.472000000000001</v>
      </c>
      <c r="H3027" s="108" t="s">
        <v>38</v>
      </c>
    </row>
    <row r="3028" spans="1:8" ht="16.5" thickBot="1">
      <c r="A3028" s="75" t="s">
        <v>552</v>
      </c>
      <c r="B3028" s="77">
        <f t="shared" ref="B3028" si="353">SUM(B3006:B3027)</f>
        <v>57.663423000000002</v>
      </c>
      <c r="C3028" s="77">
        <f t="shared" ref="C3028" si="354">SUM(C3006:C3027)</f>
        <v>68.155056131830008</v>
      </c>
      <c r="D3028" s="77">
        <f t="shared" ref="D3028" si="355">SUM(D3006:D3027)</f>
        <v>71.959912000000003</v>
      </c>
      <c r="E3028" s="77">
        <f t="shared" ref="E3028" si="356">SUM(E3006:E3027)</f>
        <v>79.482173399999994</v>
      </c>
      <c r="F3028" s="126">
        <f>SUM(F3006:F3027)</f>
        <v>117.42050649350651</v>
      </c>
      <c r="G3028" s="126">
        <f>SUM(G3006:G3027)</f>
        <v>70.222001000000006</v>
      </c>
      <c r="H3028" s="105" t="s">
        <v>855</v>
      </c>
    </row>
    <row r="3029" spans="1:8" ht="16.5" thickBot="1">
      <c r="A3029" s="75" t="s">
        <v>545</v>
      </c>
      <c r="B3029" s="77">
        <v>1936.5150000000001</v>
      </c>
      <c r="C3029" s="77">
        <v>2378.2959999999998</v>
      </c>
      <c r="D3029" s="77">
        <v>2221.3719999999998</v>
      </c>
      <c r="E3029" s="77">
        <v>2943.442</v>
      </c>
      <c r="F3029" s="126">
        <v>2264.2089999999998</v>
      </c>
      <c r="G3029" s="126">
        <v>3052.634</v>
      </c>
      <c r="H3029" s="112" t="s">
        <v>553</v>
      </c>
    </row>
    <row r="3034" spans="1:8">
      <c r="A3034" s="119" t="s">
        <v>264</v>
      </c>
      <c r="H3034" s="120" t="s">
        <v>265</v>
      </c>
    </row>
    <row r="3035" spans="1:8">
      <c r="A3035" s="97" t="s">
        <v>727</v>
      </c>
      <c r="H3035" s="102" t="s">
        <v>287</v>
      </c>
    </row>
    <row r="3036" spans="1:8" ht="16.5" customHeight="1" thickBot="1">
      <c r="A3036" s="68" t="s">
        <v>43</v>
      </c>
      <c r="E3036" s="38"/>
      <c r="G3036" s="38" t="s">
        <v>477</v>
      </c>
      <c r="H3036" s="38" t="s">
        <v>476</v>
      </c>
    </row>
    <row r="3037" spans="1:8" ht="16.5" thickBot="1">
      <c r="A3037" s="55" t="s">
        <v>7</v>
      </c>
      <c r="B3037" s="238">
        <v>2016</v>
      </c>
      <c r="C3037" s="239"/>
      <c r="D3037" s="238">
        <v>2017</v>
      </c>
      <c r="E3037" s="239"/>
      <c r="F3037" s="238">
        <v>2018</v>
      </c>
      <c r="G3037" s="239"/>
      <c r="H3037" s="56" t="s">
        <v>3</v>
      </c>
    </row>
    <row r="3038" spans="1:8">
      <c r="A3038" s="57"/>
      <c r="B3038" s="54" t="s">
        <v>46</v>
      </c>
      <c r="C3038" s="103" t="s">
        <v>47</v>
      </c>
      <c r="D3038" s="103" t="s">
        <v>46</v>
      </c>
      <c r="E3038" s="22" t="s">
        <v>47</v>
      </c>
      <c r="F3038" s="144" t="s">
        <v>46</v>
      </c>
      <c r="G3038" s="22" t="s">
        <v>47</v>
      </c>
      <c r="H3038" s="58"/>
    </row>
    <row r="3039" spans="1:8" ht="16.5" thickBot="1">
      <c r="A3039" s="59"/>
      <c r="B3039" s="23" t="s">
        <v>48</v>
      </c>
      <c r="C3039" s="6" t="s">
        <v>49</v>
      </c>
      <c r="D3039" s="107" t="s">
        <v>48</v>
      </c>
      <c r="E3039" s="2" t="s">
        <v>49</v>
      </c>
      <c r="F3039" s="147" t="s">
        <v>48</v>
      </c>
      <c r="G3039" s="2" t="s">
        <v>49</v>
      </c>
      <c r="H3039" s="60"/>
    </row>
    <row r="3040" spans="1:8" ht="17.25" thickTop="1" thickBot="1">
      <c r="A3040" s="12" t="s">
        <v>13</v>
      </c>
      <c r="B3040" s="24">
        <v>0</v>
      </c>
      <c r="C3040" s="26">
        <v>0</v>
      </c>
      <c r="D3040" s="24">
        <v>0</v>
      </c>
      <c r="E3040" s="26">
        <v>0</v>
      </c>
      <c r="F3040" s="26">
        <v>0</v>
      </c>
      <c r="G3040" s="26">
        <v>0</v>
      </c>
      <c r="H3040" s="149" t="s">
        <v>819</v>
      </c>
    </row>
    <row r="3041" spans="1:8" ht="16.5" thickBot="1">
      <c r="A3041" s="12" t="s">
        <v>14</v>
      </c>
      <c r="B3041" s="24">
        <v>4.2510000000000003</v>
      </c>
      <c r="C3041" s="26">
        <v>2.4220000000000002</v>
      </c>
      <c r="D3041" s="24">
        <v>2.2530000000000001</v>
      </c>
      <c r="E3041" s="26">
        <v>1.744</v>
      </c>
      <c r="F3041" s="26">
        <v>6.4</v>
      </c>
      <c r="G3041" s="26">
        <v>8.7929999999999993</v>
      </c>
      <c r="H3041" s="149" t="s">
        <v>840</v>
      </c>
    </row>
    <row r="3042" spans="1:8" ht="16.5" thickBot="1">
      <c r="A3042" s="12" t="s">
        <v>15</v>
      </c>
      <c r="B3042" s="24">
        <v>0.126</v>
      </c>
      <c r="C3042" s="26">
        <v>8.4000000000000005E-2</v>
      </c>
      <c r="D3042" s="24">
        <v>0.05</v>
      </c>
      <c r="E3042" s="26">
        <v>3.3000000000000002E-2</v>
      </c>
      <c r="F3042" s="26">
        <v>1.6E-2</v>
      </c>
      <c r="G3042" s="26">
        <v>3.7999999999999999E-2</v>
      </c>
      <c r="H3042" s="149" t="s">
        <v>841</v>
      </c>
    </row>
    <row r="3043" spans="1:8" ht="16.5" thickBot="1">
      <c r="A3043" s="12" t="s">
        <v>16</v>
      </c>
      <c r="B3043" s="24">
        <v>0.02</v>
      </c>
      <c r="C3043" s="26">
        <v>1.4E-2</v>
      </c>
      <c r="D3043" s="24">
        <v>0</v>
      </c>
      <c r="E3043" s="26">
        <v>0</v>
      </c>
      <c r="F3043" s="26">
        <v>0</v>
      </c>
      <c r="G3043" s="26">
        <v>0</v>
      </c>
      <c r="H3043" s="149" t="s">
        <v>844</v>
      </c>
    </row>
    <row r="3044" spans="1:8" ht="16.5" thickBot="1">
      <c r="A3044" s="12" t="s">
        <v>17</v>
      </c>
      <c r="B3044" s="24">
        <v>0</v>
      </c>
      <c r="C3044" s="26">
        <v>0</v>
      </c>
      <c r="D3044" s="24">
        <v>0</v>
      </c>
      <c r="E3044" s="26">
        <v>0</v>
      </c>
      <c r="F3044" s="26">
        <v>0</v>
      </c>
      <c r="G3044" s="26">
        <v>0</v>
      </c>
      <c r="H3044" s="149" t="s">
        <v>845</v>
      </c>
    </row>
    <row r="3045" spans="1:8" ht="16.5" thickBot="1">
      <c r="A3045" s="12" t="s">
        <v>18</v>
      </c>
      <c r="B3045" s="24">
        <v>0</v>
      </c>
      <c r="C3045" s="26">
        <v>0</v>
      </c>
      <c r="D3045" s="24">
        <v>0</v>
      </c>
      <c r="E3045" s="26">
        <v>0</v>
      </c>
      <c r="F3045" s="26">
        <v>0</v>
      </c>
      <c r="G3045" s="26">
        <v>0</v>
      </c>
      <c r="H3045" s="149" t="s">
        <v>820</v>
      </c>
    </row>
    <row r="3046" spans="1:8" ht="16.5" thickBot="1">
      <c r="A3046" s="12" t="s">
        <v>19</v>
      </c>
      <c r="B3046" s="24">
        <v>0</v>
      </c>
      <c r="C3046" s="26">
        <v>0</v>
      </c>
      <c r="D3046" s="24">
        <v>0.71199999999999997</v>
      </c>
      <c r="E3046" s="26">
        <v>0.503</v>
      </c>
      <c r="F3046" s="26">
        <v>0</v>
      </c>
      <c r="G3046" s="26">
        <v>0</v>
      </c>
      <c r="H3046" s="149" t="s">
        <v>20</v>
      </c>
    </row>
    <row r="3047" spans="1:8" ht="16.5" thickBot="1">
      <c r="A3047" s="12" t="s">
        <v>21</v>
      </c>
      <c r="B3047" s="24">
        <v>0.41099999999999998</v>
      </c>
      <c r="C3047" s="26">
        <v>0.38700000000000001</v>
      </c>
      <c r="D3047" s="24">
        <v>0.42299999999999999</v>
      </c>
      <c r="E3047" s="26">
        <v>0.66700000000000004</v>
      </c>
      <c r="F3047" s="26">
        <v>0.245</v>
      </c>
      <c r="G3047" s="26">
        <v>0.28799999999999998</v>
      </c>
      <c r="H3047" s="149" t="s">
        <v>846</v>
      </c>
    </row>
    <row r="3048" spans="1:8" ht="16.5" thickBot="1">
      <c r="A3048" s="12" t="s">
        <v>22</v>
      </c>
      <c r="B3048" s="24">
        <v>0.68200000000000005</v>
      </c>
      <c r="C3048" s="26">
        <v>0.86599999999999999</v>
      </c>
      <c r="D3048" s="24">
        <v>0</v>
      </c>
      <c r="E3048" s="26">
        <v>0</v>
      </c>
      <c r="F3048" s="26">
        <v>0</v>
      </c>
      <c r="G3048" s="26">
        <v>0</v>
      </c>
      <c r="H3048" s="149" t="s">
        <v>847</v>
      </c>
    </row>
    <row r="3049" spans="1:8" ht="16.5" thickBot="1">
      <c r="A3049" s="12" t="s">
        <v>23</v>
      </c>
      <c r="B3049" s="24">
        <v>3.0000000000000001E-3</v>
      </c>
      <c r="C3049" s="26">
        <v>3.0000000000000001E-3</v>
      </c>
      <c r="D3049" s="24">
        <v>6.2E-2</v>
      </c>
      <c r="E3049" s="26">
        <v>0.02</v>
      </c>
      <c r="F3049" s="26">
        <v>0.01</v>
      </c>
      <c r="G3049" s="26">
        <v>6.0000000000000001E-3</v>
      </c>
      <c r="H3049" s="149" t="s">
        <v>856</v>
      </c>
    </row>
    <row r="3050" spans="1:8" ht="16.5" thickBot="1">
      <c r="A3050" s="12" t="s">
        <v>24</v>
      </c>
      <c r="B3050" s="24">
        <v>0</v>
      </c>
      <c r="C3050" s="26">
        <v>0</v>
      </c>
      <c r="D3050" s="24">
        <v>0</v>
      </c>
      <c r="E3050" s="26">
        <v>0</v>
      </c>
      <c r="F3050" s="26">
        <v>0</v>
      </c>
      <c r="G3050" s="26">
        <v>0</v>
      </c>
      <c r="H3050" s="149" t="s">
        <v>818</v>
      </c>
    </row>
    <row r="3051" spans="1:8" ht="16.5" thickBot="1">
      <c r="A3051" s="12" t="s">
        <v>25</v>
      </c>
      <c r="B3051" s="24">
        <v>0</v>
      </c>
      <c r="C3051" s="26">
        <v>0</v>
      </c>
      <c r="D3051" s="24">
        <v>0</v>
      </c>
      <c r="E3051" s="26">
        <v>0</v>
      </c>
      <c r="F3051" s="26">
        <v>0</v>
      </c>
      <c r="G3051" s="26">
        <v>0</v>
      </c>
      <c r="H3051" s="149" t="s">
        <v>26</v>
      </c>
    </row>
    <row r="3052" spans="1:8" ht="16.5" thickBot="1">
      <c r="A3052" s="12" t="s">
        <v>27</v>
      </c>
      <c r="B3052" s="24">
        <v>1E-3</v>
      </c>
      <c r="C3052" s="26">
        <v>1E-3</v>
      </c>
      <c r="D3052" s="24">
        <v>0</v>
      </c>
      <c r="E3052" s="26">
        <v>1E-3</v>
      </c>
      <c r="F3052" s="26">
        <v>0</v>
      </c>
      <c r="G3052" s="26">
        <v>0</v>
      </c>
      <c r="H3052" s="149" t="s">
        <v>851</v>
      </c>
    </row>
    <row r="3053" spans="1:8" ht="16.5" thickBot="1">
      <c r="A3053" s="12" t="s">
        <v>28</v>
      </c>
      <c r="B3053" s="24">
        <v>0</v>
      </c>
      <c r="C3053" s="26">
        <v>0</v>
      </c>
      <c r="D3053" s="24">
        <v>0</v>
      </c>
      <c r="E3053" s="26">
        <v>0</v>
      </c>
      <c r="F3053" s="26">
        <v>0</v>
      </c>
      <c r="G3053" s="26">
        <v>0</v>
      </c>
      <c r="H3053" s="149" t="s">
        <v>853</v>
      </c>
    </row>
    <row r="3054" spans="1:8" ht="16.5" thickBot="1">
      <c r="A3054" s="12" t="s">
        <v>29</v>
      </c>
      <c r="B3054" s="24">
        <v>0</v>
      </c>
      <c r="C3054" s="26">
        <v>0</v>
      </c>
      <c r="D3054" s="24">
        <v>0</v>
      </c>
      <c r="E3054" s="26">
        <v>0</v>
      </c>
      <c r="F3054" s="26">
        <v>0</v>
      </c>
      <c r="G3054" s="26">
        <v>0</v>
      </c>
      <c r="H3054" s="149" t="s">
        <v>821</v>
      </c>
    </row>
    <row r="3055" spans="1:8" ht="16.5" thickBot="1">
      <c r="A3055" s="12" t="s">
        <v>30</v>
      </c>
      <c r="B3055" s="24">
        <v>0</v>
      </c>
      <c r="C3055" s="26">
        <v>0</v>
      </c>
      <c r="D3055" s="24">
        <v>1.7999999999999999E-2</v>
      </c>
      <c r="E3055" s="26">
        <v>0.02</v>
      </c>
      <c r="F3055" s="26">
        <v>1.7000000000000001E-2</v>
      </c>
      <c r="G3055" s="26">
        <v>8.9999999999999993E-3</v>
      </c>
      <c r="H3055" s="149" t="s">
        <v>848</v>
      </c>
    </row>
    <row r="3056" spans="1:8" ht="16.5" thickBot="1">
      <c r="A3056" s="12" t="s">
        <v>31</v>
      </c>
      <c r="B3056" s="24">
        <v>3.0000000000000001E-3</v>
      </c>
      <c r="C3056" s="26">
        <v>7.0000000000000001E-3</v>
      </c>
      <c r="D3056" s="24">
        <v>5.0000000000000001E-3</v>
      </c>
      <c r="E3056" s="26">
        <v>8.0000000000000002E-3</v>
      </c>
      <c r="F3056" s="26">
        <v>3.0000000000000001E-3</v>
      </c>
      <c r="G3056" s="26">
        <v>7.0000000000000001E-3</v>
      </c>
      <c r="H3056" s="149" t="s">
        <v>849</v>
      </c>
    </row>
    <row r="3057" spans="1:8" ht="16.5" thickBot="1">
      <c r="A3057" s="12" t="s">
        <v>32</v>
      </c>
      <c r="B3057" s="24">
        <v>0</v>
      </c>
      <c r="C3057" s="26">
        <v>0</v>
      </c>
      <c r="D3057" s="24">
        <v>0</v>
      </c>
      <c r="E3057" s="26">
        <v>0</v>
      </c>
      <c r="F3057" s="26">
        <v>0</v>
      </c>
      <c r="G3057" s="26">
        <v>0</v>
      </c>
      <c r="H3057" s="149" t="s">
        <v>854</v>
      </c>
    </row>
    <row r="3058" spans="1:8" ht="16.5" thickBot="1">
      <c r="A3058" s="12" t="s">
        <v>33</v>
      </c>
      <c r="B3058" s="24">
        <v>1E-3</v>
      </c>
      <c r="C3058" s="26">
        <v>1E-3</v>
      </c>
      <c r="D3058" s="24">
        <v>1.4999999999999999E-2</v>
      </c>
      <c r="E3058" s="26">
        <v>2.1999999999999999E-2</v>
      </c>
      <c r="F3058" s="26">
        <v>1.2E-2</v>
      </c>
      <c r="G3058" s="26">
        <v>5.5E-2</v>
      </c>
      <c r="H3058" s="149" t="s">
        <v>852</v>
      </c>
    </row>
    <row r="3059" spans="1:8" ht="16.5" thickBot="1">
      <c r="A3059" s="12" t="s">
        <v>34</v>
      </c>
      <c r="B3059" s="24">
        <v>0.214</v>
      </c>
      <c r="C3059" s="26">
        <v>0.104</v>
      </c>
      <c r="D3059" s="24">
        <v>0.14199999999999999</v>
      </c>
      <c r="E3059" s="26">
        <v>0.156</v>
      </c>
      <c r="F3059" s="26">
        <v>0.13600000000000001</v>
      </c>
      <c r="G3059" s="26">
        <v>0.12</v>
      </c>
      <c r="H3059" s="149" t="s">
        <v>850</v>
      </c>
    </row>
    <row r="3060" spans="1:8" ht="16.5" thickBot="1">
      <c r="A3060" s="12" t="s">
        <v>35</v>
      </c>
      <c r="B3060" s="24">
        <v>0</v>
      </c>
      <c r="C3060" s="26">
        <v>0</v>
      </c>
      <c r="D3060" s="24">
        <v>0</v>
      </c>
      <c r="E3060" s="26">
        <v>0</v>
      </c>
      <c r="F3060" s="26">
        <v>0</v>
      </c>
      <c r="G3060" s="26">
        <v>0</v>
      </c>
      <c r="H3060" s="149" t="s">
        <v>36</v>
      </c>
    </row>
    <row r="3061" spans="1:8" ht="16.5" thickBot="1">
      <c r="A3061" s="54" t="s">
        <v>37</v>
      </c>
      <c r="B3061" s="27">
        <v>9.6000000000000002E-2</v>
      </c>
      <c r="C3061" s="28">
        <v>0.122</v>
      </c>
      <c r="D3061" s="27">
        <v>3.016</v>
      </c>
      <c r="E3061" s="28">
        <v>2.1589999999999998</v>
      </c>
      <c r="F3061" s="26">
        <v>0.8</v>
      </c>
      <c r="G3061" s="26">
        <v>1.01</v>
      </c>
      <c r="H3061" s="148" t="s">
        <v>38</v>
      </c>
    </row>
    <row r="3062" spans="1:8" ht="16.5" thickBot="1">
      <c r="A3062" s="75" t="s">
        <v>552</v>
      </c>
      <c r="B3062" s="77">
        <f t="shared" ref="B3062" si="357">SUM(B3040:B3061)</f>
        <v>5.8080000000000016</v>
      </c>
      <c r="C3062" s="77">
        <f t="shared" ref="C3062" si="358">SUM(C3040:C3061)</f>
        <v>4.0110000000000001</v>
      </c>
      <c r="D3062" s="77">
        <f t="shared" ref="D3062" si="359">SUM(D3040:D3061)</f>
        <v>6.6959999999999997</v>
      </c>
      <c r="E3062" s="77">
        <f t="shared" ref="E3062:G3062" si="360">SUM(E3040:E3061)</f>
        <v>5.3330000000000002</v>
      </c>
      <c r="F3062" s="77">
        <f t="shared" si="360"/>
        <v>7.6390000000000002</v>
      </c>
      <c r="G3062" s="77">
        <f t="shared" si="360"/>
        <v>10.325999999999999</v>
      </c>
      <c r="H3062" s="145" t="s">
        <v>855</v>
      </c>
    </row>
    <row r="3063" spans="1:8" ht="16.5" thickBot="1">
      <c r="A3063" s="75" t="s">
        <v>545</v>
      </c>
      <c r="B3063" s="77">
        <v>1650</v>
      </c>
      <c r="C3063" s="77">
        <v>2494.857</v>
      </c>
      <c r="D3063" s="77">
        <v>1502.626</v>
      </c>
      <c r="E3063" s="77">
        <v>2713.9830000000002</v>
      </c>
      <c r="F3063" s="126">
        <v>1666.27</v>
      </c>
      <c r="G3063" s="126">
        <v>3072.674</v>
      </c>
      <c r="H3063" s="112" t="s">
        <v>553</v>
      </c>
    </row>
    <row r="3067" spans="1:8">
      <c r="A3067" s="119" t="s">
        <v>267</v>
      </c>
      <c r="H3067" s="120" t="s">
        <v>268</v>
      </c>
    </row>
    <row r="3068" spans="1:8">
      <c r="A3068" s="4" t="s">
        <v>728</v>
      </c>
      <c r="H3068" s="4" t="s">
        <v>535</v>
      </c>
    </row>
    <row r="3069" spans="1:8" ht="16.5" customHeight="1" thickBot="1">
      <c r="A3069" s="72" t="s">
        <v>43</v>
      </c>
      <c r="E3069" s="38"/>
      <c r="G3069" s="38" t="s">
        <v>477</v>
      </c>
      <c r="H3069" s="38" t="s">
        <v>476</v>
      </c>
    </row>
    <row r="3070" spans="1:8" ht="16.5" thickBot="1">
      <c r="A3070" s="55" t="s">
        <v>7</v>
      </c>
      <c r="B3070" s="238">
        <v>2016</v>
      </c>
      <c r="C3070" s="239"/>
      <c r="D3070" s="238">
        <v>2017</v>
      </c>
      <c r="E3070" s="239"/>
      <c r="F3070" s="238">
        <v>2018</v>
      </c>
      <c r="G3070" s="239"/>
      <c r="H3070" s="56" t="s">
        <v>3</v>
      </c>
    </row>
    <row r="3071" spans="1:8">
      <c r="A3071" s="57"/>
      <c r="B3071" s="54" t="s">
        <v>46</v>
      </c>
      <c r="C3071" s="103" t="s">
        <v>47</v>
      </c>
      <c r="D3071" s="103" t="s">
        <v>46</v>
      </c>
      <c r="E3071" s="22" t="s">
        <v>47</v>
      </c>
      <c r="F3071" s="103" t="s">
        <v>46</v>
      </c>
      <c r="G3071" s="22" t="s">
        <v>47</v>
      </c>
      <c r="H3071" s="58"/>
    </row>
    <row r="3072" spans="1:8" ht="16.5" thickBot="1">
      <c r="A3072" s="59"/>
      <c r="B3072" s="23" t="s">
        <v>48</v>
      </c>
      <c r="C3072" s="6" t="s">
        <v>49</v>
      </c>
      <c r="D3072" s="107" t="s">
        <v>48</v>
      </c>
      <c r="E3072" s="2" t="s">
        <v>49</v>
      </c>
      <c r="F3072" s="107" t="s">
        <v>48</v>
      </c>
      <c r="G3072" s="2" t="s">
        <v>49</v>
      </c>
      <c r="H3072" s="60"/>
    </row>
    <row r="3073" spans="1:8" ht="17.25" thickTop="1" thickBot="1">
      <c r="A3073" s="12" t="s">
        <v>13</v>
      </c>
      <c r="B3073" s="24">
        <v>0.22700000000000001</v>
      </c>
      <c r="C3073" s="26">
        <v>0.46800000000000003</v>
      </c>
      <c r="D3073" s="24">
        <v>0.113</v>
      </c>
      <c r="E3073" s="26">
        <v>0.45900000000000002</v>
      </c>
      <c r="F3073" s="26">
        <v>0.63700000000000001</v>
      </c>
      <c r="G3073" s="26">
        <v>3.0169999999999999</v>
      </c>
      <c r="H3073" s="109" t="s">
        <v>819</v>
      </c>
    </row>
    <row r="3074" spans="1:8" ht="16.5" thickBot="1">
      <c r="A3074" s="12" t="s">
        <v>14</v>
      </c>
      <c r="B3074" s="24">
        <v>22.707000000000001</v>
      </c>
      <c r="C3074" s="26">
        <v>120.404</v>
      </c>
      <c r="D3074" s="24">
        <v>22.577999999999999</v>
      </c>
      <c r="E3074" s="26">
        <v>134.03299999999999</v>
      </c>
      <c r="F3074" s="26">
        <v>22.902000000000001</v>
      </c>
      <c r="G3074" s="26">
        <v>121.959</v>
      </c>
      <c r="H3074" s="109" t="s">
        <v>840</v>
      </c>
    </row>
    <row r="3075" spans="1:8" ht="16.5" thickBot="1">
      <c r="A3075" s="12" t="s">
        <v>15</v>
      </c>
      <c r="B3075" s="24">
        <v>3.0000000000000001E-3</v>
      </c>
      <c r="C3075" s="26">
        <v>6.0000000000000001E-3</v>
      </c>
      <c r="D3075" s="24">
        <v>8.9999999999999993E-3</v>
      </c>
      <c r="E3075" s="26">
        <v>9.2999999999999999E-2</v>
      </c>
      <c r="F3075" s="26">
        <v>0</v>
      </c>
      <c r="G3075" s="26">
        <v>1E-3</v>
      </c>
      <c r="H3075" s="109" t="s">
        <v>841</v>
      </c>
    </row>
    <row r="3076" spans="1:8" ht="16.5" thickBot="1">
      <c r="A3076" s="12" t="s">
        <v>16</v>
      </c>
      <c r="B3076" s="24">
        <v>0.22700000000000001</v>
      </c>
      <c r="C3076" s="26">
        <v>0.85499999999999998</v>
      </c>
      <c r="D3076" s="24">
        <v>8.5000000000000006E-2</v>
      </c>
      <c r="E3076" s="26">
        <v>0.82799999999999996</v>
      </c>
      <c r="F3076" s="26">
        <v>0.10100000000000001</v>
      </c>
      <c r="G3076" s="26">
        <v>0.439</v>
      </c>
      <c r="H3076" s="109" t="s">
        <v>844</v>
      </c>
    </row>
    <row r="3077" spans="1:8" ht="16.5" thickBot="1">
      <c r="A3077" s="12" t="s">
        <v>17</v>
      </c>
      <c r="B3077" s="24">
        <v>3.2965000000000001E-2</v>
      </c>
      <c r="C3077" s="26">
        <v>2.1518105700000002E-2</v>
      </c>
      <c r="D3077" s="24">
        <v>0</v>
      </c>
      <c r="E3077" s="26">
        <v>0</v>
      </c>
      <c r="F3077" s="26">
        <v>1.0999999999999999E-2</v>
      </c>
      <c r="G3077" s="26">
        <v>0.122</v>
      </c>
      <c r="H3077" s="109" t="s">
        <v>845</v>
      </c>
    </row>
    <row r="3078" spans="1:8" ht="16.5" thickBot="1">
      <c r="A3078" s="12" t="s">
        <v>18</v>
      </c>
      <c r="B3078" s="24">
        <v>0</v>
      </c>
      <c r="C3078" s="26">
        <v>2E-3</v>
      </c>
      <c r="D3078" s="24">
        <v>0</v>
      </c>
      <c r="E3078" s="26">
        <v>0</v>
      </c>
      <c r="F3078" s="26">
        <v>0</v>
      </c>
      <c r="G3078" s="26">
        <v>0</v>
      </c>
      <c r="H3078" s="109" t="s">
        <v>820</v>
      </c>
    </row>
    <row r="3079" spans="1:8" ht="16.5" thickBot="1">
      <c r="A3079" s="12" t="s">
        <v>19</v>
      </c>
      <c r="B3079" s="24">
        <v>0</v>
      </c>
      <c r="C3079" s="26">
        <v>0</v>
      </c>
      <c r="D3079" s="24">
        <v>0</v>
      </c>
      <c r="E3079" s="26">
        <v>0</v>
      </c>
      <c r="F3079" s="26">
        <v>0</v>
      </c>
      <c r="G3079" s="26">
        <v>0</v>
      </c>
      <c r="H3079" s="109" t="s">
        <v>20</v>
      </c>
    </row>
    <row r="3080" spans="1:8" ht="16.5" thickBot="1">
      <c r="A3080" s="12" t="s">
        <v>21</v>
      </c>
      <c r="B3080" s="24">
        <v>0.27</v>
      </c>
      <c r="C3080" s="26">
        <v>0.58699999999999997</v>
      </c>
      <c r="D3080" s="24">
        <v>0.154</v>
      </c>
      <c r="E3080" s="26">
        <v>0.60599999999999998</v>
      </c>
      <c r="F3080" s="26">
        <v>0.24099999999999999</v>
      </c>
      <c r="G3080" s="26">
        <v>1.1220000000000001</v>
      </c>
      <c r="H3080" s="109" t="s">
        <v>846</v>
      </c>
    </row>
    <row r="3081" spans="1:8" ht="16.5" thickBot="1">
      <c r="A3081" s="12" t="s">
        <v>22</v>
      </c>
      <c r="B3081" s="24">
        <v>0.154</v>
      </c>
      <c r="C3081" s="26">
        <v>0.13300000000000001</v>
      </c>
      <c r="D3081" s="24">
        <v>0</v>
      </c>
      <c r="E3081" s="26">
        <v>0</v>
      </c>
      <c r="F3081" s="26">
        <v>0</v>
      </c>
      <c r="G3081" s="26">
        <v>0</v>
      </c>
      <c r="H3081" s="109" t="s">
        <v>847</v>
      </c>
    </row>
    <row r="3082" spans="1:8" ht="16.5" thickBot="1">
      <c r="A3082" s="12" t="s">
        <v>23</v>
      </c>
      <c r="B3082" s="24">
        <v>1E-3</v>
      </c>
      <c r="C3082" s="26">
        <v>1.2E-2</v>
      </c>
      <c r="D3082" s="24">
        <v>0.746</v>
      </c>
      <c r="E3082" s="26">
        <v>7.9889999999999999</v>
      </c>
      <c r="F3082" s="26">
        <v>3.0000000000000001E-3</v>
      </c>
      <c r="G3082" s="26">
        <v>1.2999999999999999E-2</v>
      </c>
      <c r="H3082" s="109" t="s">
        <v>856</v>
      </c>
    </row>
    <row r="3083" spans="1:8" ht="16.5" thickBot="1">
      <c r="A3083" s="12" t="s">
        <v>24</v>
      </c>
      <c r="B3083" s="24">
        <v>1E-3</v>
      </c>
      <c r="C3083" s="26">
        <v>1E-3</v>
      </c>
      <c r="D3083" s="24">
        <v>0</v>
      </c>
      <c r="E3083" s="26">
        <v>0</v>
      </c>
      <c r="F3083" s="26">
        <v>0</v>
      </c>
      <c r="G3083" s="26">
        <v>0</v>
      </c>
      <c r="H3083" s="109" t="s">
        <v>818</v>
      </c>
    </row>
    <row r="3084" spans="1:8" ht="16.5" thickBot="1">
      <c r="A3084" s="12" t="s">
        <v>25</v>
      </c>
      <c r="B3084" s="24">
        <v>1.6E-2</v>
      </c>
      <c r="C3084" s="26">
        <v>7.1999999999999995E-2</v>
      </c>
      <c r="D3084" s="24">
        <v>0</v>
      </c>
      <c r="E3084" s="26">
        <v>0</v>
      </c>
      <c r="F3084" s="26">
        <v>0</v>
      </c>
      <c r="G3084" s="26">
        <v>0</v>
      </c>
      <c r="H3084" s="109" t="s">
        <v>26</v>
      </c>
    </row>
    <row r="3085" spans="1:8" ht="16.5" thickBot="1">
      <c r="A3085" s="12" t="s">
        <v>27</v>
      </c>
      <c r="B3085" s="24">
        <v>0.47199999999999998</v>
      </c>
      <c r="C3085" s="26">
        <v>0.109</v>
      </c>
      <c r="D3085" s="24">
        <v>0.54100000000000004</v>
      </c>
      <c r="E3085" s="26">
        <v>0.28499999999999998</v>
      </c>
      <c r="F3085" s="26">
        <v>0</v>
      </c>
      <c r="G3085" s="26">
        <v>0</v>
      </c>
      <c r="H3085" s="109" t="s">
        <v>851</v>
      </c>
    </row>
    <row r="3086" spans="1:8" ht="16.5" thickBot="1">
      <c r="A3086" s="12" t="s">
        <v>28</v>
      </c>
      <c r="B3086" s="24">
        <v>0.253</v>
      </c>
      <c r="C3086" s="26">
        <v>0.77900000000000003</v>
      </c>
      <c r="D3086" s="24">
        <v>0.253</v>
      </c>
      <c r="E3086" s="26">
        <v>0.77900000000000003</v>
      </c>
      <c r="F3086" s="26">
        <f>D3086/E3086*G3086</f>
        <v>0.17797689345314505</v>
      </c>
      <c r="G3086" s="26">
        <v>0.54800000000000004</v>
      </c>
      <c r="H3086" s="109" t="s">
        <v>853</v>
      </c>
    </row>
    <row r="3087" spans="1:8" ht="16.5" thickBot="1">
      <c r="A3087" s="12" t="s">
        <v>29</v>
      </c>
      <c r="B3087" s="24">
        <v>0</v>
      </c>
      <c r="C3087" s="26">
        <v>0</v>
      </c>
      <c r="D3087" s="24">
        <v>0</v>
      </c>
      <c r="E3087" s="26">
        <v>0</v>
      </c>
      <c r="F3087" s="26">
        <v>0</v>
      </c>
      <c r="G3087" s="26">
        <v>7.5999999999999998E-2</v>
      </c>
      <c r="H3087" s="109" t="s">
        <v>821</v>
      </c>
    </row>
    <row r="3088" spans="1:8" ht="16.5" thickBot="1">
      <c r="A3088" s="12" t="s">
        <v>30</v>
      </c>
      <c r="B3088" s="24">
        <v>0.24</v>
      </c>
      <c r="C3088" s="26">
        <v>0.93700000000000006</v>
      </c>
      <c r="D3088" s="24">
        <v>0.121</v>
      </c>
      <c r="E3088" s="26">
        <v>1.1879999999999999</v>
      </c>
      <c r="F3088" s="26">
        <v>0.19800000000000001</v>
      </c>
      <c r="G3088" s="26">
        <v>0.87</v>
      </c>
      <c r="H3088" s="109" t="s">
        <v>848</v>
      </c>
    </row>
    <row r="3089" spans="1:8" ht="16.5" thickBot="1">
      <c r="A3089" s="12" t="s">
        <v>31</v>
      </c>
      <c r="B3089" s="24">
        <v>4.9000000000000002E-2</v>
      </c>
      <c r="C3089" s="26">
        <v>0.128</v>
      </c>
      <c r="D3089" s="24">
        <v>5.0999999999999997E-2</v>
      </c>
      <c r="E3089" s="26">
        <v>0.14699999999999999</v>
      </c>
      <c r="F3089" s="26">
        <v>3.1E-2</v>
      </c>
      <c r="G3089" s="26">
        <v>0.23699999999999999</v>
      </c>
      <c r="H3089" s="109" t="s">
        <v>849</v>
      </c>
    </row>
    <row r="3090" spans="1:8" ht="16.5" thickBot="1">
      <c r="A3090" s="12" t="s">
        <v>32</v>
      </c>
      <c r="B3090" s="24">
        <v>0</v>
      </c>
      <c r="C3090" s="26">
        <v>0</v>
      </c>
      <c r="D3090" s="24">
        <v>0</v>
      </c>
      <c r="E3090" s="26">
        <v>0</v>
      </c>
      <c r="F3090" s="26">
        <v>0</v>
      </c>
      <c r="G3090" s="26">
        <v>0</v>
      </c>
      <c r="H3090" s="109" t="s">
        <v>854</v>
      </c>
    </row>
    <row r="3091" spans="1:8" ht="16.5" thickBot="1">
      <c r="A3091" s="12" t="s">
        <v>33</v>
      </c>
      <c r="B3091" s="24">
        <v>8.9999999999999993E-3</v>
      </c>
      <c r="C3091" s="26">
        <v>0.02</v>
      </c>
      <c r="D3091" s="24">
        <v>1.0999999999999999E-2</v>
      </c>
      <c r="E3091" s="26">
        <v>1.2999999999999999E-2</v>
      </c>
      <c r="F3091" s="26">
        <f>D3091/E3091*G3091</f>
        <v>7.8692307692307686E-2</v>
      </c>
      <c r="G3091" s="26">
        <v>9.2999999999999999E-2</v>
      </c>
      <c r="H3091" s="109" t="s">
        <v>852</v>
      </c>
    </row>
    <row r="3092" spans="1:8" ht="16.5" thickBot="1">
      <c r="A3092" s="12" t="s">
        <v>34</v>
      </c>
      <c r="B3092" s="24">
        <v>0</v>
      </c>
      <c r="C3092" s="26">
        <v>1E-3</v>
      </c>
      <c r="D3092" s="24">
        <v>0</v>
      </c>
      <c r="E3092" s="26">
        <v>0</v>
      </c>
      <c r="F3092" s="26">
        <v>1E-3</v>
      </c>
      <c r="G3092" s="26">
        <v>1E-3</v>
      </c>
      <c r="H3092" s="109" t="s">
        <v>850</v>
      </c>
    </row>
    <row r="3093" spans="1:8" ht="16.5" thickBot="1">
      <c r="A3093" s="12" t="s">
        <v>35</v>
      </c>
      <c r="B3093" s="24">
        <v>0</v>
      </c>
      <c r="C3093" s="26">
        <v>0</v>
      </c>
      <c r="D3093" s="24">
        <v>0</v>
      </c>
      <c r="E3093" s="26">
        <v>0</v>
      </c>
      <c r="F3093" s="26">
        <v>0</v>
      </c>
      <c r="G3093" s="26">
        <v>0</v>
      </c>
      <c r="H3093" s="109" t="s">
        <v>36</v>
      </c>
    </row>
    <row r="3094" spans="1:8" ht="16.5" thickBot="1">
      <c r="A3094" s="54" t="s">
        <v>37</v>
      </c>
      <c r="B3094" s="27">
        <v>0</v>
      </c>
      <c r="C3094" s="28">
        <v>0</v>
      </c>
      <c r="D3094" s="27">
        <v>5.0999999999999997E-2</v>
      </c>
      <c r="E3094" s="28">
        <v>0.125</v>
      </c>
      <c r="F3094" s="26">
        <v>0</v>
      </c>
      <c r="G3094" s="26">
        <v>0</v>
      </c>
      <c r="H3094" s="108" t="s">
        <v>38</v>
      </c>
    </row>
    <row r="3095" spans="1:8" ht="16.5" thickBot="1">
      <c r="A3095" s="75" t="s">
        <v>552</v>
      </c>
      <c r="B3095" s="77">
        <f t="shared" ref="B3095" si="361">SUM(B3073:B3094)</f>
        <v>24.661965000000002</v>
      </c>
      <c r="C3095" s="77">
        <f t="shared" ref="C3095" si="362">SUM(C3073:C3094)</f>
        <v>124.53551810569999</v>
      </c>
      <c r="D3095" s="77">
        <f t="shared" ref="D3095" si="363">SUM(D3073:D3094)</f>
        <v>24.712999999999994</v>
      </c>
      <c r="E3095" s="77">
        <f t="shared" ref="E3095" si="364">SUM(E3073:E3094)</f>
        <v>146.54499999999996</v>
      </c>
      <c r="F3095" s="126">
        <f>SUM(F3073:F3094)</f>
        <v>24.381669201145453</v>
      </c>
      <c r="G3095" s="126">
        <f>SUM(G3073:G3094)</f>
        <v>128.49799999999999</v>
      </c>
      <c r="H3095" s="105" t="s">
        <v>855</v>
      </c>
    </row>
    <row r="3096" spans="1:8" ht="16.5" thickBot="1">
      <c r="A3096" s="75" t="s">
        <v>545</v>
      </c>
      <c r="B3096" s="77">
        <v>3582.752</v>
      </c>
      <c r="C3096" s="77">
        <v>8674.8970000000008</v>
      </c>
      <c r="D3096" s="77">
        <v>4202.8261476543175</v>
      </c>
      <c r="E3096" s="77">
        <v>10176.279</v>
      </c>
      <c r="F3096" s="126">
        <v>3943.95</v>
      </c>
      <c r="G3096" s="126">
        <v>9299.7909999999993</v>
      </c>
      <c r="H3096" s="112" t="s">
        <v>553</v>
      </c>
    </row>
    <row r="3100" spans="1:8">
      <c r="A3100" s="119" t="s">
        <v>270</v>
      </c>
      <c r="H3100" s="120" t="s">
        <v>271</v>
      </c>
    </row>
    <row r="3101" spans="1:8" ht="30">
      <c r="A3101" s="97" t="s">
        <v>729</v>
      </c>
      <c r="H3101" s="94" t="s">
        <v>562</v>
      </c>
    </row>
    <row r="3102" spans="1:8" ht="16.5" customHeight="1" thickBot="1">
      <c r="A3102" s="68" t="s">
        <v>43</v>
      </c>
      <c r="E3102" s="38"/>
      <c r="G3102" s="38" t="s">
        <v>477</v>
      </c>
      <c r="H3102" s="38" t="s">
        <v>476</v>
      </c>
    </row>
    <row r="3103" spans="1:8" ht="16.5" thickBot="1">
      <c r="A3103" s="55" t="s">
        <v>7</v>
      </c>
      <c r="B3103" s="238">
        <v>2016</v>
      </c>
      <c r="C3103" s="239"/>
      <c r="D3103" s="238">
        <v>2017</v>
      </c>
      <c r="E3103" s="239"/>
      <c r="F3103" s="238">
        <v>2018</v>
      </c>
      <c r="G3103" s="239"/>
      <c r="H3103" s="56" t="s">
        <v>3</v>
      </c>
    </row>
    <row r="3104" spans="1:8">
      <c r="A3104" s="57"/>
      <c r="B3104" s="54" t="s">
        <v>46</v>
      </c>
      <c r="C3104" s="103" t="s">
        <v>47</v>
      </c>
      <c r="D3104" s="103" t="s">
        <v>46</v>
      </c>
      <c r="E3104" s="22" t="s">
        <v>47</v>
      </c>
      <c r="F3104" s="103" t="s">
        <v>46</v>
      </c>
      <c r="G3104" s="22" t="s">
        <v>47</v>
      </c>
      <c r="H3104" s="58"/>
    </row>
    <row r="3105" spans="1:8" ht="16.5" thickBot="1">
      <c r="A3105" s="59"/>
      <c r="B3105" s="23" t="s">
        <v>48</v>
      </c>
      <c r="C3105" s="6" t="s">
        <v>49</v>
      </c>
      <c r="D3105" s="107" t="s">
        <v>48</v>
      </c>
      <c r="E3105" s="2" t="s">
        <v>49</v>
      </c>
      <c r="F3105" s="107" t="s">
        <v>48</v>
      </c>
      <c r="G3105" s="2" t="s">
        <v>49</v>
      </c>
      <c r="H3105" s="60"/>
    </row>
    <row r="3106" spans="1:8" ht="17.25" thickTop="1" thickBot="1">
      <c r="A3106" s="12" t="s">
        <v>13</v>
      </c>
      <c r="B3106" s="24">
        <v>0.02</v>
      </c>
      <c r="C3106" s="26">
        <v>2.3E-2</v>
      </c>
      <c r="D3106" s="24">
        <v>0</v>
      </c>
      <c r="E3106" s="26">
        <v>0</v>
      </c>
      <c r="F3106" s="26">
        <v>2.5999999999999999E-2</v>
      </c>
      <c r="G3106" s="26">
        <v>1.9E-2</v>
      </c>
      <c r="H3106" s="109" t="s">
        <v>819</v>
      </c>
    </row>
    <row r="3107" spans="1:8" ht="16.5" thickBot="1">
      <c r="A3107" s="12" t="s">
        <v>14</v>
      </c>
      <c r="B3107" s="24">
        <v>0.188</v>
      </c>
      <c r="C3107" s="26">
        <v>0.39100000000000001</v>
      </c>
      <c r="D3107" s="24">
        <v>9.6000000000000002E-2</v>
      </c>
      <c r="E3107" s="26">
        <v>0.217</v>
      </c>
      <c r="F3107" s="26">
        <v>8.7999999999999995E-2</v>
      </c>
      <c r="G3107" s="26">
        <v>0.25700000000000001</v>
      </c>
      <c r="H3107" s="109" t="s">
        <v>840</v>
      </c>
    </row>
    <row r="3108" spans="1:8" ht="16.5" thickBot="1">
      <c r="A3108" s="12" t="s">
        <v>15</v>
      </c>
      <c r="B3108" s="24">
        <v>0</v>
      </c>
      <c r="C3108" s="26">
        <v>0</v>
      </c>
      <c r="D3108" s="24">
        <v>0</v>
      </c>
      <c r="E3108" s="26">
        <v>1E-3</v>
      </c>
      <c r="F3108" s="26">
        <v>1E-3</v>
      </c>
      <c r="G3108" s="26">
        <v>1.6E-2</v>
      </c>
      <c r="H3108" s="109" t="s">
        <v>841</v>
      </c>
    </row>
    <row r="3109" spans="1:8" ht="16.5" thickBot="1">
      <c r="A3109" s="12" t="s">
        <v>16</v>
      </c>
      <c r="B3109" s="24">
        <v>1.131</v>
      </c>
      <c r="C3109" s="26">
        <v>1.401</v>
      </c>
      <c r="D3109" s="24">
        <v>0.53700000000000003</v>
      </c>
      <c r="E3109" s="26">
        <v>0.629</v>
      </c>
      <c r="F3109" s="26">
        <v>0.16600000000000001</v>
      </c>
      <c r="G3109" s="26">
        <v>0.188</v>
      </c>
      <c r="H3109" s="109" t="s">
        <v>844</v>
      </c>
    </row>
    <row r="3110" spans="1:8" ht="16.5" thickBot="1">
      <c r="A3110" s="12" t="s">
        <v>17</v>
      </c>
      <c r="B3110" s="24">
        <v>0</v>
      </c>
      <c r="C3110" s="26">
        <v>0</v>
      </c>
      <c r="D3110" s="24">
        <v>6.8000000000000005E-2</v>
      </c>
      <c r="E3110" s="26">
        <v>4.1000000000000002E-2</v>
      </c>
      <c r="F3110" s="26">
        <v>6.3E-2</v>
      </c>
      <c r="G3110" s="26">
        <v>7.1999999999999995E-2</v>
      </c>
      <c r="H3110" s="109" t="s">
        <v>845</v>
      </c>
    </row>
    <row r="3111" spans="1:8" ht="16.5" thickBot="1">
      <c r="A3111" s="12" t="s">
        <v>18</v>
      </c>
      <c r="B3111" s="24">
        <v>0</v>
      </c>
      <c r="C3111" s="26">
        <v>0</v>
      </c>
      <c r="D3111" s="24">
        <v>0</v>
      </c>
      <c r="E3111" s="26">
        <v>0</v>
      </c>
      <c r="F3111" s="26">
        <v>0</v>
      </c>
      <c r="G3111" s="26">
        <v>0</v>
      </c>
      <c r="H3111" s="109" t="s">
        <v>820</v>
      </c>
    </row>
    <row r="3112" spans="1:8" ht="16.5" thickBot="1">
      <c r="A3112" s="12" t="s">
        <v>19</v>
      </c>
      <c r="B3112" s="24">
        <v>0</v>
      </c>
      <c r="C3112" s="26">
        <v>0</v>
      </c>
      <c r="D3112" s="24">
        <v>0</v>
      </c>
      <c r="E3112" s="26">
        <v>0</v>
      </c>
      <c r="F3112" s="26">
        <v>0</v>
      </c>
      <c r="G3112" s="26">
        <v>0</v>
      </c>
      <c r="H3112" s="109" t="s">
        <v>20</v>
      </c>
    </row>
    <row r="3113" spans="1:8" ht="16.5" thickBot="1">
      <c r="A3113" s="12" t="s">
        <v>21</v>
      </c>
      <c r="B3113" s="24">
        <v>0.01</v>
      </c>
      <c r="C3113" s="26">
        <v>7.0000000000000001E-3</v>
      </c>
      <c r="D3113" s="24">
        <v>0.05</v>
      </c>
      <c r="E3113" s="26">
        <v>2.9000000000000001E-2</v>
      </c>
      <c r="F3113" s="26">
        <v>0.16700000000000001</v>
      </c>
      <c r="G3113" s="26">
        <v>0.25800000000000001</v>
      </c>
      <c r="H3113" s="109" t="s">
        <v>846</v>
      </c>
    </row>
    <row r="3114" spans="1:8" ht="16.5" thickBot="1">
      <c r="A3114" s="12" t="s">
        <v>22</v>
      </c>
      <c r="B3114" s="24">
        <v>0</v>
      </c>
      <c r="C3114" s="26">
        <v>0</v>
      </c>
      <c r="D3114" s="24">
        <v>0</v>
      </c>
      <c r="E3114" s="26">
        <v>0</v>
      </c>
      <c r="F3114" s="26">
        <v>0</v>
      </c>
      <c r="G3114" s="26">
        <v>0</v>
      </c>
      <c r="H3114" s="109" t="s">
        <v>847</v>
      </c>
    </row>
    <row r="3115" spans="1:8" ht="16.5" thickBot="1">
      <c r="A3115" s="12" t="s">
        <v>23</v>
      </c>
      <c r="B3115" s="24">
        <v>0.128</v>
      </c>
      <c r="C3115" s="26">
        <v>0.108</v>
      </c>
      <c r="D3115" s="24">
        <v>3.9E-2</v>
      </c>
      <c r="E3115" s="26">
        <v>6.0999999999999999E-2</v>
      </c>
      <c r="F3115" s="26">
        <v>6.4000000000000001E-2</v>
      </c>
      <c r="G3115" s="26">
        <v>5.6000000000000001E-2</v>
      </c>
      <c r="H3115" s="109" t="s">
        <v>856</v>
      </c>
    </row>
    <row r="3116" spans="1:8" ht="16.5" thickBot="1">
      <c r="A3116" s="12" t="s">
        <v>24</v>
      </c>
      <c r="B3116" s="24">
        <v>0</v>
      </c>
      <c r="C3116" s="26">
        <v>0</v>
      </c>
      <c r="D3116" s="24">
        <v>0</v>
      </c>
      <c r="E3116" s="26">
        <v>0</v>
      </c>
      <c r="F3116" s="26">
        <v>0</v>
      </c>
      <c r="G3116" s="26">
        <v>0</v>
      </c>
      <c r="H3116" s="109" t="s">
        <v>818</v>
      </c>
    </row>
    <row r="3117" spans="1:8" ht="16.5" thickBot="1">
      <c r="A3117" s="12" t="s">
        <v>25</v>
      </c>
      <c r="B3117" s="24">
        <v>0</v>
      </c>
      <c r="C3117" s="26">
        <v>0</v>
      </c>
      <c r="D3117" s="24">
        <v>0</v>
      </c>
      <c r="E3117" s="26">
        <v>0</v>
      </c>
      <c r="F3117" s="26">
        <v>0</v>
      </c>
      <c r="G3117" s="26">
        <v>0</v>
      </c>
      <c r="H3117" s="109" t="s">
        <v>26</v>
      </c>
    </row>
    <row r="3118" spans="1:8" ht="16.5" thickBot="1">
      <c r="A3118" s="12" t="s">
        <v>27</v>
      </c>
      <c r="B3118" s="24">
        <v>3.7999999999999999E-2</v>
      </c>
      <c r="C3118" s="26">
        <v>8.0000000000000002E-3</v>
      </c>
      <c r="D3118" s="24">
        <v>4.2999999999999997E-2</v>
      </c>
      <c r="E3118" s="26">
        <v>9.9000000000000005E-2</v>
      </c>
      <c r="F3118" s="26">
        <v>0</v>
      </c>
      <c r="G3118" s="26">
        <v>0</v>
      </c>
      <c r="H3118" s="109" t="s">
        <v>851</v>
      </c>
    </row>
    <row r="3119" spans="1:8" ht="16.5" thickBot="1">
      <c r="A3119" s="12" t="s">
        <v>28</v>
      </c>
      <c r="B3119" s="24">
        <v>0</v>
      </c>
      <c r="C3119" s="26">
        <v>0</v>
      </c>
      <c r="D3119" s="24">
        <v>0</v>
      </c>
      <c r="E3119" s="26">
        <v>0</v>
      </c>
      <c r="F3119" s="26">
        <v>0</v>
      </c>
      <c r="G3119" s="26">
        <v>0</v>
      </c>
      <c r="H3119" s="109" t="s">
        <v>853</v>
      </c>
    </row>
    <row r="3120" spans="1:8" ht="16.5" thickBot="1">
      <c r="A3120" s="12" t="s">
        <v>29</v>
      </c>
      <c r="B3120" s="24">
        <v>0</v>
      </c>
      <c r="C3120" s="26">
        <v>0</v>
      </c>
      <c r="D3120" s="24">
        <v>0</v>
      </c>
      <c r="E3120" s="26">
        <v>0</v>
      </c>
      <c r="F3120" s="26">
        <v>0</v>
      </c>
      <c r="G3120" s="26">
        <v>0</v>
      </c>
      <c r="H3120" s="109" t="s">
        <v>821</v>
      </c>
    </row>
    <row r="3121" spans="1:8" ht="16.5" thickBot="1">
      <c r="A3121" s="12" t="s">
        <v>30</v>
      </c>
      <c r="B3121" s="24">
        <v>1.9E-2</v>
      </c>
      <c r="C3121" s="26">
        <v>4.7E-2</v>
      </c>
      <c r="D3121" s="24">
        <v>0</v>
      </c>
      <c r="E3121" s="26">
        <v>0</v>
      </c>
      <c r="F3121" s="26">
        <v>4.0000000000000001E-3</v>
      </c>
      <c r="G3121" s="26">
        <v>3.0000000000000001E-3</v>
      </c>
      <c r="H3121" s="109" t="s">
        <v>848</v>
      </c>
    </row>
    <row r="3122" spans="1:8" ht="16.5" thickBot="1">
      <c r="A3122" s="12" t="s">
        <v>31</v>
      </c>
      <c r="B3122" s="24">
        <v>2.1000000000000001E-2</v>
      </c>
      <c r="C3122" s="26">
        <v>2.1000000000000001E-2</v>
      </c>
      <c r="D3122" s="24">
        <v>4.5999999999999999E-2</v>
      </c>
      <c r="E3122" s="26">
        <v>5.7000000000000002E-2</v>
      </c>
      <c r="F3122" s="26">
        <v>0.20300000000000001</v>
      </c>
      <c r="G3122" s="26">
        <v>0.27500000000000002</v>
      </c>
      <c r="H3122" s="109" t="s">
        <v>849</v>
      </c>
    </row>
    <row r="3123" spans="1:8" ht="16.5" thickBot="1">
      <c r="A3123" s="12" t="s">
        <v>32</v>
      </c>
      <c r="B3123" s="24">
        <v>0</v>
      </c>
      <c r="C3123" s="26">
        <v>1E-3</v>
      </c>
      <c r="D3123" s="24">
        <v>2.3E-2</v>
      </c>
      <c r="E3123" s="26">
        <v>1.0999999999999999E-2</v>
      </c>
      <c r="F3123" s="26">
        <v>9.7000000000000003E-2</v>
      </c>
      <c r="G3123" s="26">
        <v>0.17499999999999999</v>
      </c>
      <c r="H3123" s="109" t="s">
        <v>854</v>
      </c>
    </row>
    <row r="3124" spans="1:8" ht="16.5" thickBot="1">
      <c r="A3124" s="12" t="s">
        <v>33</v>
      </c>
      <c r="B3124" s="24">
        <v>29.085999999999999</v>
      </c>
      <c r="C3124" s="26">
        <v>47.197000000000003</v>
      </c>
      <c r="D3124" s="24">
        <v>38.116999999999997</v>
      </c>
      <c r="E3124" s="26">
        <v>67.772000000000006</v>
      </c>
      <c r="F3124" s="26">
        <v>109.30500000000001</v>
      </c>
      <c r="G3124" s="26">
        <v>121.68</v>
      </c>
      <c r="H3124" s="109" t="s">
        <v>852</v>
      </c>
    </row>
    <row r="3125" spans="1:8" ht="16.5" thickBot="1">
      <c r="A3125" s="12" t="s">
        <v>34</v>
      </c>
      <c r="B3125" s="24">
        <v>69.55</v>
      </c>
      <c r="C3125" s="26">
        <v>84.328000000000003</v>
      </c>
      <c r="D3125" s="24">
        <v>68.120999999999995</v>
      </c>
      <c r="E3125" s="26">
        <v>80.14</v>
      </c>
      <c r="F3125" s="26">
        <v>81.822999999999993</v>
      </c>
      <c r="G3125" s="26">
        <v>109.227</v>
      </c>
      <c r="H3125" s="109" t="s">
        <v>850</v>
      </c>
    </row>
    <row r="3126" spans="1:8" ht="16.5" thickBot="1">
      <c r="A3126" s="12" t="s">
        <v>35</v>
      </c>
      <c r="B3126" s="24">
        <v>0</v>
      </c>
      <c r="C3126" s="26">
        <v>0</v>
      </c>
      <c r="D3126" s="24">
        <v>0</v>
      </c>
      <c r="E3126" s="26">
        <v>0</v>
      </c>
      <c r="F3126" s="26">
        <v>0</v>
      </c>
      <c r="G3126" s="26">
        <v>0</v>
      </c>
      <c r="H3126" s="109" t="s">
        <v>36</v>
      </c>
    </row>
    <row r="3127" spans="1:8" ht="16.5" thickBot="1">
      <c r="A3127" s="54" t="s">
        <v>37</v>
      </c>
      <c r="B3127" s="27">
        <v>0</v>
      </c>
      <c r="C3127" s="28">
        <v>0</v>
      </c>
      <c r="D3127" s="27">
        <v>1E-3</v>
      </c>
      <c r="E3127" s="28">
        <v>1E-3</v>
      </c>
      <c r="F3127" s="26">
        <v>0</v>
      </c>
      <c r="G3127" s="26">
        <v>0</v>
      </c>
      <c r="H3127" s="108" t="s">
        <v>38</v>
      </c>
    </row>
    <row r="3128" spans="1:8" ht="16.5" thickBot="1">
      <c r="A3128" s="75" t="s">
        <v>552</v>
      </c>
      <c r="B3128" s="77">
        <f t="shared" ref="B3128" si="365">SUM(B3106:B3127)</f>
        <v>100.191</v>
      </c>
      <c r="C3128" s="77">
        <f t="shared" ref="C3128" si="366">SUM(C3106:C3127)</f>
        <v>133.53200000000001</v>
      </c>
      <c r="D3128" s="77">
        <f t="shared" ref="D3128" si="367">SUM(D3106:D3127)</f>
        <v>107.14099999999999</v>
      </c>
      <c r="E3128" s="77">
        <f t="shared" ref="E3128:G3128" si="368">SUM(E3106:E3127)</f>
        <v>149.05800000000002</v>
      </c>
      <c r="F3128" s="77">
        <f t="shared" si="368"/>
        <v>192.00700000000001</v>
      </c>
      <c r="G3128" s="77">
        <f t="shared" si="368"/>
        <v>232.226</v>
      </c>
      <c r="H3128" s="105" t="s">
        <v>855</v>
      </c>
    </row>
    <row r="3129" spans="1:8" ht="16.5" thickBot="1">
      <c r="A3129" s="75" t="s">
        <v>545</v>
      </c>
      <c r="B3129" s="77">
        <v>2248.8420000000001</v>
      </c>
      <c r="C3129" s="77">
        <v>4142.5479999999998</v>
      </c>
      <c r="D3129" s="77">
        <v>2346.3110000000001</v>
      </c>
      <c r="E3129" s="77">
        <v>4241.5510000000004</v>
      </c>
      <c r="F3129" s="126">
        <f>D3129/E3129*G3129</f>
        <v>2668.4191450658027</v>
      </c>
      <c r="G3129" s="126">
        <v>4823.8429999999998</v>
      </c>
      <c r="H3129" s="112" t="s">
        <v>553</v>
      </c>
    </row>
    <row r="3130" spans="1:8">
      <c r="A3130" s="86"/>
      <c r="B3130" s="87"/>
      <c r="C3130" s="87"/>
      <c r="D3130" s="87"/>
      <c r="E3130" s="87"/>
      <c r="F3130" s="87"/>
      <c r="G3130" s="87"/>
      <c r="H3130" s="115"/>
    </row>
    <row r="3132" spans="1:8">
      <c r="A3132" s="119" t="s">
        <v>273</v>
      </c>
      <c r="H3132" s="120" t="s">
        <v>274</v>
      </c>
    </row>
    <row r="3133" spans="1:8">
      <c r="A3133" s="97" t="s">
        <v>730</v>
      </c>
      <c r="H3133" s="102" t="s">
        <v>296</v>
      </c>
    </row>
    <row r="3134" spans="1:8" ht="16.5" customHeight="1" thickBot="1">
      <c r="A3134" s="68" t="s">
        <v>43</v>
      </c>
      <c r="E3134" s="38"/>
      <c r="G3134" s="38" t="s">
        <v>477</v>
      </c>
      <c r="H3134" s="38" t="s">
        <v>476</v>
      </c>
    </row>
    <row r="3135" spans="1:8" ht="16.5" thickBot="1">
      <c r="A3135" s="55" t="s">
        <v>7</v>
      </c>
      <c r="B3135" s="238">
        <v>2016</v>
      </c>
      <c r="C3135" s="239"/>
      <c r="D3135" s="238">
        <v>2017</v>
      </c>
      <c r="E3135" s="239"/>
      <c r="F3135" s="238">
        <v>2018</v>
      </c>
      <c r="G3135" s="239"/>
      <c r="H3135" s="56" t="s">
        <v>3</v>
      </c>
    </row>
    <row r="3136" spans="1:8">
      <c r="A3136" s="57"/>
      <c r="B3136" s="54" t="s">
        <v>46</v>
      </c>
      <c r="C3136" s="103" t="s">
        <v>47</v>
      </c>
      <c r="D3136" s="103" t="s">
        <v>46</v>
      </c>
      <c r="E3136" s="22" t="s">
        <v>47</v>
      </c>
      <c r="F3136" s="144" t="s">
        <v>46</v>
      </c>
      <c r="G3136" s="22" t="s">
        <v>47</v>
      </c>
      <c r="H3136" s="58"/>
    </row>
    <row r="3137" spans="1:8" ht="16.5" thickBot="1">
      <c r="A3137" s="59"/>
      <c r="B3137" s="23" t="s">
        <v>48</v>
      </c>
      <c r="C3137" s="6" t="s">
        <v>49</v>
      </c>
      <c r="D3137" s="107" t="s">
        <v>48</v>
      </c>
      <c r="E3137" s="2" t="s">
        <v>49</v>
      </c>
      <c r="F3137" s="147" t="s">
        <v>48</v>
      </c>
      <c r="G3137" s="2" t="s">
        <v>49</v>
      </c>
      <c r="H3137" s="60"/>
    </row>
    <row r="3138" spans="1:8" ht="17.25" thickTop="1" thickBot="1">
      <c r="A3138" s="12" t="s">
        <v>13</v>
      </c>
      <c r="B3138" s="24">
        <v>0.02</v>
      </c>
      <c r="C3138" s="26">
        <v>0.124</v>
      </c>
      <c r="D3138" s="24">
        <v>0.15</v>
      </c>
      <c r="E3138" s="26">
        <v>0.156</v>
      </c>
      <c r="F3138" s="26">
        <v>8.5999999999999993E-2</v>
      </c>
      <c r="G3138" s="26">
        <v>0.27600000000000002</v>
      </c>
      <c r="H3138" s="149" t="s">
        <v>819</v>
      </c>
    </row>
    <row r="3139" spans="1:8" ht="16.5" thickBot="1">
      <c r="A3139" s="12" t="s">
        <v>14</v>
      </c>
      <c r="B3139" s="24">
        <v>8.5660000000000007</v>
      </c>
      <c r="C3139" s="26">
        <v>16.003</v>
      </c>
      <c r="D3139" s="24">
        <v>6.7690000000000001</v>
      </c>
      <c r="E3139" s="26">
        <v>11.439</v>
      </c>
      <c r="F3139" s="26">
        <v>6.3380000000000001</v>
      </c>
      <c r="G3139" s="26">
        <v>12.696</v>
      </c>
      <c r="H3139" s="149" t="s">
        <v>840</v>
      </c>
    </row>
    <row r="3140" spans="1:8" ht="16.5" thickBot="1">
      <c r="A3140" s="12" t="s">
        <v>15</v>
      </c>
      <c r="B3140" s="24">
        <v>5.0999999999999997E-2</v>
      </c>
      <c r="C3140" s="26">
        <v>4.4999999999999998E-2</v>
      </c>
      <c r="D3140" s="24">
        <v>2.8000000000000001E-2</v>
      </c>
      <c r="E3140" s="26">
        <v>6.7000000000000004E-2</v>
      </c>
      <c r="F3140" s="26">
        <v>2.3E-2</v>
      </c>
      <c r="G3140" s="26">
        <v>0.112</v>
      </c>
      <c r="H3140" s="149" t="s">
        <v>841</v>
      </c>
    </row>
    <row r="3141" spans="1:8" ht="16.5" thickBot="1">
      <c r="A3141" s="12" t="s">
        <v>16</v>
      </c>
      <c r="B3141" s="24">
        <v>1.3090970000000002</v>
      </c>
      <c r="C3141" s="26">
        <v>1.5483732399999997</v>
      </c>
      <c r="D3141" s="24">
        <v>0.129</v>
      </c>
      <c r="E3141" s="26">
        <v>0.29499999999999998</v>
      </c>
      <c r="F3141" s="26">
        <v>1.0999999999999999E-2</v>
      </c>
      <c r="G3141" s="26">
        <v>1.0999999999999999E-2</v>
      </c>
      <c r="H3141" s="149" t="s">
        <v>844</v>
      </c>
    </row>
    <row r="3142" spans="1:8" ht="16.5" thickBot="1">
      <c r="A3142" s="12" t="s">
        <v>17</v>
      </c>
      <c r="B3142" s="24">
        <v>0</v>
      </c>
      <c r="C3142" s="26">
        <v>0</v>
      </c>
      <c r="D3142" s="24">
        <v>0</v>
      </c>
      <c r="E3142" s="26">
        <v>1E-3</v>
      </c>
      <c r="F3142" s="26">
        <v>5.5E-2</v>
      </c>
      <c r="G3142" s="26">
        <v>0.19700000000000001</v>
      </c>
      <c r="H3142" s="149" t="s">
        <v>845</v>
      </c>
    </row>
    <row r="3143" spans="1:8" ht="16.5" thickBot="1">
      <c r="A3143" s="12" t="s">
        <v>18</v>
      </c>
      <c r="B3143" s="24">
        <v>0</v>
      </c>
      <c r="C3143" s="26">
        <v>0</v>
      </c>
      <c r="D3143" s="24">
        <v>0</v>
      </c>
      <c r="E3143" s="26">
        <v>0</v>
      </c>
      <c r="F3143" s="26">
        <v>0</v>
      </c>
      <c r="G3143" s="26">
        <v>0</v>
      </c>
      <c r="H3143" s="149" t="s">
        <v>820</v>
      </c>
    </row>
    <row r="3144" spans="1:8" ht="16.5" thickBot="1">
      <c r="A3144" s="12" t="s">
        <v>19</v>
      </c>
      <c r="B3144" s="24">
        <v>0</v>
      </c>
      <c r="C3144" s="26">
        <v>0</v>
      </c>
      <c r="D3144" s="24">
        <v>0</v>
      </c>
      <c r="E3144" s="26">
        <v>1E-3</v>
      </c>
      <c r="F3144" s="26">
        <v>0</v>
      </c>
      <c r="G3144" s="26">
        <v>0</v>
      </c>
      <c r="H3144" s="149" t="s">
        <v>20</v>
      </c>
    </row>
    <row r="3145" spans="1:8" ht="16.5" thickBot="1">
      <c r="A3145" s="12" t="s">
        <v>21</v>
      </c>
      <c r="B3145" s="24">
        <v>2.9089999999999998</v>
      </c>
      <c r="C3145" s="26">
        <v>2.617</v>
      </c>
      <c r="D3145" s="24">
        <v>1.9990000000000001</v>
      </c>
      <c r="E3145" s="26">
        <v>1.903</v>
      </c>
      <c r="F3145" s="26">
        <v>1.8580000000000001</v>
      </c>
      <c r="G3145" s="26">
        <v>1.982</v>
      </c>
      <c r="H3145" s="149" t="s">
        <v>846</v>
      </c>
    </row>
    <row r="3146" spans="1:8" ht="16.5" thickBot="1">
      <c r="A3146" s="12" t="s">
        <v>22</v>
      </c>
      <c r="B3146" s="24">
        <v>2E-3</v>
      </c>
      <c r="C3146" s="26">
        <v>7.0000000000000001E-3</v>
      </c>
      <c r="D3146" s="24">
        <v>9.2999999999999999E-2</v>
      </c>
      <c r="E3146" s="26">
        <v>3.9E-2</v>
      </c>
      <c r="F3146" s="26">
        <v>8.6999999999999994E-2</v>
      </c>
      <c r="G3146" s="26">
        <v>3.5000000000000003E-2</v>
      </c>
      <c r="H3146" s="149" t="s">
        <v>847</v>
      </c>
    </row>
    <row r="3147" spans="1:8" ht="16.5" thickBot="1">
      <c r="A3147" s="12" t="s">
        <v>23</v>
      </c>
      <c r="B3147" s="24">
        <v>8.6999999999999994E-2</v>
      </c>
      <c r="C3147" s="26">
        <v>0.23</v>
      </c>
      <c r="D3147" s="24">
        <v>9.1999999999999998E-2</v>
      </c>
      <c r="E3147" s="26">
        <v>0.19</v>
      </c>
      <c r="F3147" s="26">
        <v>0.38200000000000001</v>
      </c>
      <c r="G3147" s="26">
        <v>0.74</v>
      </c>
      <c r="H3147" s="149" t="s">
        <v>856</v>
      </c>
    </row>
    <row r="3148" spans="1:8" ht="16.5" thickBot="1">
      <c r="A3148" s="12" t="s">
        <v>24</v>
      </c>
      <c r="B3148" s="24">
        <v>2E-3</v>
      </c>
      <c r="C3148" s="26">
        <v>2E-3</v>
      </c>
      <c r="D3148" s="24">
        <v>0</v>
      </c>
      <c r="E3148" s="26">
        <v>1E-3</v>
      </c>
      <c r="F3148" s="26">
        <v>5.0000000000000001E-3</v>
      </c>
      <c r="G3148" s="26">
        <v>2.1999999999999999E-2</v>
      </c>
      <c r="H3148" s="149" t="s">
        <v>818</v>
      </c>
    </row>
    <row r="3149" spans="1:8" ht="16.5" thickBot="1">
      <c r="A3149" s="12" t="s">
        <v>25</v>
      </c>
      <c r="B3149" s="24">
        <v>2.8000000000000001E-2</v>
      </c>
      <c r="C3149" s="26">
        <v>1.4999999999999999E-2</v>
      </c>
      <c r="D3149" s="24">
        <v>1E-3</v>
      </c>
      <c r="E3149" s="26">
        <v>2E-3</v>
      </c>
      <c r="F3149" s="26">
        <v>9.6000000000000002E-2</v>
      </c>
      <c r="G3149" s="26">
        <v>6.0999999999999999E-2</v>
      </c>
      <c r="H3149" s="149" t="s">
        <v>26</v>
      </c>
    </row>
    <row r="3150" spans="1:8" ht="16.5" thickBot="1">
      <c r="A3150" s="12" t="s">
        <v>27</v>
      </c>
      <c r="B3150" s="24">
        <v>0.10199999999999999</v>
      </c>
      <c r="C3150" s="26">
        <v>7.9000000000000001E-2</v>
      </c>
      <c r="D3150" s="24">
        <v>0.129</v>
      </c>
      <c r="E3150" s="26">
        <v>0.27400000000000002</v>
      </c>
      <c r="F3150" s="26">
        <v>0</v>
      </c>
      <c r="G3150" s="26">
        <v>0</v>
      </c>
      <c r="H3150" s="149" t="s">
        <v>851</v>
      </c>
    </row>
    <row r="3151" spans="1:8" ht="16.5" thickBot="1">
      <c r="A3151" s="12" t="s">
        <v>28</v>
      </c>
      <c r="B3151" s="24">
        <v>2E-3</v>
      </c>
      <c r="C3151" s="26">
        <v>1.0999999999999999E-2</v>
      </c>
      <c r="D3151" s="24">
        <v>0</v>
      </c>
      <c r="E3151" s="26">
        <v>0</v>
      </c>
      <c r="F3151" s="26">
        <v>0</v>
      </c>
      <c r="G3151" s="26">
        <v>3.9E-2</v>
      </c>
      <c r="H3151" s="149" t="s">
        <v>853</v>
      </c>
    </row>
    <row r="3152" spans="1:8" ht="16.5" thickBot="1">
      <c r="A3152" s="12" t="s">
        <v>29</v>
      </c>
      <c r="B3152" s="24">
        <v>0</v>
      </c>
      <c r="C3152" s="26">
        <v>0</v>
      </c>
      <c r="D3152" s="24">
        <v>0</v>
      </c>
      <c r="E3152" s="26">
        <v>0</v>
      </c>
      <c r="F3152" s="26">
        <v>0</v>
      </c>
      <c r="G3152" s="26">
        <v>0.28999999999999998</v>
      </c>
      <c r="H3152" s="149" t="s">
        <v>821</v>
      </c>
    </row>
    <row r="3153" spans="1:8" ht="16.5" thickBot="1">
      <c r="A3153" s="12" t="s">
        <v>30</v>
      </c>
      <c r="B3153" s="24">
        <v>7.4999999999999997E-2</v>
      </c>
      <c r="C3153" s="26">
        <v>0.191</v>
      </c>
      <c r="D3153" s="24">
        <v>0.20699999999999999</v>
      </c>
      <c r="E3153" s="26">
        <v>0.497</v>
      </c>
      <c r="F3153" s="26">
        <v>0.32400000000000001</v>
      </c>
      <c r="G3153" s="26">
        <v>0.8</v>
      </c>
      <c r="H3153" s="149" t="s">
        <v>848</v>
      </c>
    </row>
    <row r="3154" spans="1:8" ht="16.5" thickBot="1">
      <c r="A3154" s="12" t="s">
        <v>31</v>
      </c>
      <c r="B3154" s="24">
        <v>0.105</v>
      </c>
      <c r="C3154" s="26">
        <v>0.71499999999999997</v>
      </c>
      <c r="D3154" s="24">
        <v>0.16800000000000001</v>
      </c>
      <c r="E3154" s="26">
        <v>1.038</v>
      </c>
      <c r="F3154" s="26">
        <v>0.19800000000000001</v>
      </c>
      <c r="G3154" s="26">
        <v>0.623</v>
      </c>
      <c r="H3154" s="149" t="s">
        <v>849</v>
      </c>
    </row>
    <row r="3155" spans="1:8" ht="16.5" thickBot="1">
      <c r="A3155" s="12" t="s">
        <v>32</v>
      </c>
      <c r="B3155" s="24">
        <v>0</v>
      </c>
      <c r="C3155" s="26">
        <v>0</v>
      </c>
      <c r="D3155" s="24">
        <v>0</v>
      </c>
      <c r="E3155" s="26">
        <v>0</v>
      </c>
      <c r="F3155" s="26">
        <v>0</v>
      </c>
      <c r="G3155" s="26">
        <v>0</v>
      </c>
      <c r="H3155" s="149" t="s">
        <v>854</v>
      </c>
    </row>
    <row r="3156" spans="1:8" ht="16.5" thickBot="1">
      <c r="A3156" s="12" t="s">
        <v>33</v>
      </c>
      <c r="B3156" s="24">
        <v>0.16500000000000001</v>
      </c>
      <c r="C3156" s="26">
        <v>0.49299999999999999</v>
      </c>
      <c r="D3156" s="24">
        <v>0.20683569979716027</v>
      </c>
      <c r="E3156" s="26">
        <v>0.61799999999999999</v>
      </c>
      <c r="F3156" s="26">
        <v>0.433</v>
      </c>
      <c r="G3156" s="26">
        <v>0.34499999999999997</v>
      </c>
      <c r="H3156" s="149" t="s">
        <v>852</v>
      </c>
    </row>
    <row r="3157" spans="1:8" ht="16.5" thickBot="1">
      <c r="A3157" s="12" t="s">
        <v>34</v>
      </c>
      <c r="B3157" s="24">
        <v>2.403</v>
      </c>
      <c r="C3157" s="26">
        <v>4.5830000000000002</v>
      </c>
      <c r="D3157" s="24">
        <v>0.84599999999999997</v>
      </c>
      <c r="E3157" s="26">
        <v>1.2</v>
      </c>
      <c r="F3157" s="26">
        <v>0.54300000000000004</v>
      </c>
      <c r="G3157" s="26">
        <v>1.0069999999999999</v>
      </c>
      <c r="H3157" s="149" t="s">
        <v>850</v>
      </c>
    </row>
    <row r="3158" spans="1:8" ht="16.5" thickBot="1">
      <c r="A3158" s="12" t="s">
        <v>35</v>
      </c>
      <c r="B3158" s="24">
        <v>0</v>
      </c>
      <c r="C3158" s="26">
        <v>0</v>
      </c>
      <c r="D3158" s="24">
        <v>0</v>
      </c>
      <c r="E3158" s="26">
        <v>0</v>
      </c>
      <c r="F3158" s="26">
        <v>0</v>
      </c>
      <c r="G3158" s="26">
        <v>0</v>
      </c>
      <c r="H3158" s="149" t="s">
        <v>36</v>
      </c>
    </row>
    <row r="3159" spans="1:8" ht="16.5" thickBot="1">
      <c r="A3159" s="54" t="s">
        <v>37</v>
      </c>
      <c r="B3159" s="27">
        <v>1E-3</v>
      </c>
      <c r="C3159" s="28">
        <v>2E-3</v>
      </c>
      <c r="D3159" s="27">
        <v>0</v>
      </c>
      <c r="E3159" s="28">
        <v>0</v>
      </c>
      <c r="F3159" s="26">
        <v>8.9999999999999993E-3</v>
      </c>
      <c r="G3159" s="26">
        <v>2.5000000000000001E-2</v>
      </c>
      <c r="H3159" s="148" t="s">
        <v>38</v>
      </c>
    </row>
    <row r="3160" spans="1:8" ht="16.5" thickBot="1">
      <c r="A3160" s="75" t="s">
        <v>552</v>
      </c>
      <c r="B3160" s="77">
        <f t="shared" ref="B3160" si="369">SUM(B3138:B3159)</f>
        <v>15.827097000000002</v>
      </c>
      <c r="C3160" s="77">
        <f t="shared" ref="C3160" si="370">SUM(C3138:C3159)</f>
        <v>26.665373239999997</v>
      </c>
      <c r="D3160" s="77">
        <f t="shared" ref="D3160" si="371">SUM(D3138:D3159)</f>
        <v>10.817835699797161</v>
      </c>
      <c r="E3160" s="77">
        <f t="shared" ref="E3160:G3160" si="372">SUM(E3138:E3159)</f>
        <v>17.720999999999997</v>
      </c>
      <c r="F3160" s="77">
        <f t="shared" si="372"/>
        <v>10.448</v>
      </c>
      <c r="G3160" s="77">
        <f t="shared" si="372"/>
        <v>19.260999999999996</v>
      </c>
      <c r="H3160" s="118" t="s">
        <v>855</v>
      </c>
    </row>
    <row r="3161" spans="1:8" ht="16.5" thickBot="1">
      <c r="A3161" s="75" t="s">
        <v>545</v>
      </c>
      <c r="B3161" s="77">
        <v>962.62400000000002</v>
      </c>
      <c r="C3161" s="77">
        <v>2407.46</v>
      </c>
      <c r="D3161" s="77">
        <v>1077.4939999999999</v>
      </c>
      <c r="E3161" s="77">
        <v>2572.6120000000001</v>
      </c>
      <c r="F3161" s="126">
        <v>1001.877</v>
      </c>
      <c r="G3161" s="126">
        <v>2488.77</v>
      </c>
      <c r="H3161" s="166" t="s">
        <v>553</v>
      </c>
    </row>
    <row r="3166" spans="1:8">
      <c r="A3166" s="119" t="s">
        <v>276</v>
      </c>
      <c r="H3166" s="120" t="s">
        <v>277</v>
      </c>
    </row>
    <row r="3167" spans="1:8">
      <c r="A3167" s="97" t="s">
        <v>731</v>
      </c>
      <c r="H3167" s="102" t="s">
        <v>299</v>
      </c>
    </row>
    <row r="3168" spans="1:8" ht="16.5" customHeight="1" thickBot="1">
      <c r="A3168" s="68" t="s">
        <v>43</v>
      </c>
      <c r="E3168" s="38"/>
      <c r="G3168" s="38" t="s">
        <v>477</v>
      </c>
      <c r="H3168" s="38" t="s">
        <v>476</v>
      </c>
    </row>
    <row r="3169" spans="1:8" ht="16.5" thickBot="1">
      <c r="A3169" s="55" t="s">
        <v>7</v>
      </c>
      <c r="B3169" s="238">
        <v>2016</v>
      </c>
      <c r="C3169" s="239"/>
      <c r="D3169" s="238">
        <v>2017</v>
      </c>
      <c r="E3169" s="239"/>
      <c r="F3169" s="238">
        <v>2018</v>
      </c>
      <c r="G3169" s="239"/>
      <c r="H3169" s="56" t="s">
        <v>3</v>
      </c>
    </row>
    <row r="3170" spans="1:8">
      <c r="A3170" s="57"/>
      <c r="B3170" s="54" t="s">
        <v>46</v>
      </c>
      <c r="C3170" s="103" t="s">
        <v>47</v>
      </c>
      <c r="D3170" s="103" t="s">
        <v>46</v>
      </c>
      <c r="E3170" s="22" t="s">
        <v>47</v>
      </c>
      <c r="F3170" s="103" t="s">
        <v>46</v>
      </c>
      <c r="G3170" s="22" t="s">
        <v>47</v>
      </c>
      <c r="H3170" s="58"/>
    </row>
    <row r="3171" spans="1:8" ht="16.5" thickBot="1">
      <c r="A3171" s="59"/>
      <c r="B3171" s="23" t="s">
        <v>48</v>
      </c>
      <c r="C3171" s="6" t="s">
        <v>49</v>
      </c>
      <c r="D3171" s="107" t="s">
        <v>48</v>
      </c>
      <c r="E3171" s="2" t="s">
        <v>49</v>
      </c>
      <c r="F3171" s="107" t="s">
        <v>48</v>
      </c>
      <c r="G3171" s="2" t="s">
        <v>49</v>
      </c>
      <c r="H3171" s="60"/>
    </row>
    <row r="3172" spans="1:8" ht="17.25" thickTop="1" thickBot="1">
      <c r="A3172" s="12" t="s">
        <v>13</v>
      </c>
      <c r="B3172" s="24">
        <v>5.875</v>
      </c>
      <c r="C3172" s="26">
        <v>16.190000000000001</v>
      </c>
      <c r="D3172" s="24">
        <v>8.3659999999999997</v>
      </c>
      <c r="E3172" s="26">
        <v>14.631</v>
      </c>
      <c r="F3172" s="26">
        <v>5.8159999999999998</v>
      </c>
      <c r="G3172" s="26">
        <v>10.58</v>
      </c>
      <c r="H3172" s="109" t="s">
        <v>819</v>
      </c>
    </row>
    <row r="3173" spans="1:8" ht="16.5" thickBot="1">
      <c r="A3173" s="12" t="s">
        <v>14</v>
      </c>
      <c r="B3173" s="24">
        <v>0.66700000000000004</v>
      </c>
      <c r="C3173" s="26">
        <v>0.38300000000000001</v>
      </c>
      <c r="D3173" s="24">
        <v>0.30099999999999999</v>
      </c>
      <c r="E3173" s="26">
        <v>0.20699999999999999</v>
      </c>
      <c r="F3173" s="26">
        <v>0.95599999999999996</v>
      </c>
      <c r="G3173" s="26">
        <v>1.9319999999999999</v>
      </c>
      <c r="H3173" s="109" t="s">
        <v>840</v>
      </c>
    </row>
    <row r="3174" spans="1:8" ht="16.5" thickBot="1">
      <c r="A3174" s="12" t="s">
        <v>15</v>
      </c>
      <c r="B3174" s="24">
        <v>0</v>
      </c>
      <c r="C3174" s="26">
        <v>0</v>
      </c>
      <c r="D3174" s="24">
        <v>0</v>
      </c>
      <c r="E3174" s="26">
        <v>0</v>
      </c>
      <c r="F3174" s="26">
        <v>0</v>
      </c>
      <c r="G3174" s="26">
        <v>0</v>
      </c>
      <c r="H3174" s="109" t="s">
        <v>841</v>
      </c>
    </row>
    <row r="3175" spans="1:8" ht="16.5" thickBot="1">
      <c r="A3175" s="12" t="s">
        <v>16</v>
      </c>
      <c r="B3175" s="24">
        <v>3.2789999999999999</v>
      </c>
      <c r="C3175" s="26">
        <v>2.7229999999999999</v>
      </c>
      <c r="D3175" s="24">
        <v>2.2530000000000001</v>
      </c>
      <c r="E3175" s="26">
        <v>1.6879999999999999</v>
      </c>
      <c r="F3175" s="26">
        <v>2.762</v>
      </c>
      <c r="G3175" s="26">
        <v>2.6659999999999999</v>
      </c>
      <c r="H3175" s="109" t="s">
        <v>844</v>
      </c>
    </row>
    <row r="3176" spans="1:8" ht="16.5" thickBot="1">
      <c r="A3176" s="12" t="s">
        <v>17</v>
      </c>
      <c r="B3176" s="24">
        <v>6.0000000000000001E-3</v>
      </c>
      <c r="C3176" s="26">
        <v>6.0000000000000001E-3</v>
      </c>
      <c r="D3176" s="24">
        <v>4.0000000000000001E-3</v>
      </c>
      <c r="E3176" s="26">
        <v>3.0000000000000001E-3</v>
      </c>
      <c r="F3176" s="26">
        <v>2E-3</v>
      </c>
      <c r="G3176" s="26">
        <v>2E-3</v>
      </c>
      <c r="H3176" s="109" t="s">
        <v>845</v>
      </c>
    </row>
    <row r="3177" spans="1:8" ht="16.5" thickBot="1">
      <c r="A3177" s="12" t="s">
        <v>18</v>
      </c>
      <c r="B3177" s="24">
        <v>0</v>
      </c>
      <c r="C3177" s="26">
        <v>0</v>
      </c>
      <c r="D3177" s="24">
        <v>0</v>
      </c>
      <c r="E3177" s="26">
        <v>0</v>
      </c>
      <c r="F3177" s="26">
        <v>0</v>
      </c>
      <c r="G3177" s="26">
        <v>0</v>
      </c>
      <c r="H3177" s="109" t="s">
        <v>820</v>
      </c>
    </row>
    <row r="3178" spans="1:8" ht="16.5" thickBot="1">
      <c r="A3178" s="12" t="s">
        <v>19</v>
      </c>
      <c r="B3178" s="24">
        <v>0</v>
      </c>
      <c r="C3178" s="26">
        <v>0</v>
      </c>
      <c r="D3178" s="24">
        <v>0</v>
      </c>
      <c r="E3178" s="26">
        <v>0</v>
      </c>
      <c r="F3178" s="26">
        <v>0</v>
      </c>
      <c r="G3178" s="26">
        <v>0</v>
      </c>
      <c r="H3178" s="109" t="s">
        <v>20</v>
      </c>
    </row>
    <row r="3179" spans="1:8" ht="16.5" thickBot="1">
      <c r="A3179" s="12" t="s">
        <v>21</v>
      </c>
      <c r="B3179" s="24">
        <v>1.3660000000000001</v>
      </c>
      <c r="C3179" s="26">
        <v>0.92100000000000004</v>
      </c>
      <c r="D3179" s="24">
        <v>1.3009999999999999</v>
      </c>
      <c r="E3179" s="26">
        <v>1</v>
      </c>
      <c r="F3179" s="26">
        <v>0.95599999999999996</v>
      </c>
      <c r="G3179" s="26">
        <v>0.63600000000000001</v>
      </c>
      <c r="H3179" s="109" t="s">
        <v>846</v>
      </c>
    </row>
    <row r="3180" spans="1:8" ht="16.5" thickBot="1">
      <c r="A3180" s="12" t="s">
        <v>22</v>
      </c>
      <c r="B3180" s="24">
        <v>0</v>
      </c>
      <c r="C3180" s="26">
        <v>0</v>
      </c>
      <c r="D3180" s="24">
        <v>0</v>
      </c>
      <c r="E3180" s="26">
        <v>0</v>
      </c>
      <c r="F3180" s="26">
        <v>0</v>
      </c>
      <c r="G3180" s="26">
        <v>0</v>
      </c>
      <c r="H3180" s="109" t="s">
        <v>847</v>
      </c>
    </row>
    <row r="3181" spans="1:8" ht="16.5" thickBot="1">
      <c r="A3181" s="12" t="s">
        <v>23</v>
      </c>
      <c r="B3181" s="24">
        <v>1.216</v>
      </c>
      <c r="C3181" s="26">
        <v>1.349</v>
      </c>
      <c r="D3181" s="24">
        <v>0.77600000000000002</v>
      </c>
      <c r="E3181" s="26">
        <v>0.72499999999999998</v>
      </c>
      <c r="F3181" s="26">
        <v>0.55600000000000005</v>
      </c>
      <c r="G3181" s="26">
        <v>0.61499999999999999</v>
      </c>
      <c r="H3181" s="109" t="s">
        <v>856</v>
      </c>
    </row>
    <row r="3182" spans="1:8" ht="16.5" thickBot="1">
      <c r="A3182" s="12" t="s">
        <v>24</v>
      </c>
      <c r="B3182" s="24">
        <v>0</v>
      </c>
      <c r="C3182" s="26">
        <v>0</v>
      </c>
      <c r="D3182" s="24">
        <v>0</v>
      </c>
      <c r="E3182" s="26">
        <v>0</v>
      </c>
      <c r="F3182" s="26">
        <v>0</v>
      </c>
      <c r="G3182" s="26">
        <v>0</v>
      </c>
      <c r="H3182" s="109" t="s">
        <v>818</v>
      </c>
    </row>
    <row r="3183" spans="1:8" ht="16.5" thickBot="1">
      <c r="A3183" s="12" t="s">
        <v>25</v>
      </c>
      <c r="B3183" s="24">
        <v>0</v>
      </c>
      <c r="C3183" s="26">
        <v>0</v>
      </c>
      <c r="D3183" s="24">
        <v>1.7999999999999999E-2</v>
      </c>
      <c r="E3183" s="26">
        <v>5.0000000000000001E-3</v>
      </c>
      <c r="F3183" s="26">
        <v>0</v>
      </c>
      <c r="G3183" s="26">
        <v>0</v>
      </c>
      <c r="H3183" s="109" t="s">
        <v>26</v>
      </c>
    </row>
    <row r="3184" spans="1:8" ht="16.5" thickBot="1">
      <c r="A3184" s="12" t="s">
        <v>27</v>
      </c>
      <c r="B3184" s="24">
        <v>0</v>
      </c>
      <c r="C3184" s="26">
        <v>3.0000000000000001E-3</v>
      </c>
      <c r="D3184" s="24">
        <v>1E-3</v>
      </c>
      <c r="E3184" s="26">
        <v>2E-3</v>
      </c>
      <c r="F3184" s="26">
        <v>0</v>
      </c>
      <c r="G3184" s="26">
        <v>0</v>
      </c>
      <c r="H3184" s="109" t="s">
        <v>851</v>
      </c>
    </row>
    <row r="3185" spans="1:8" ht="16.5" thickBot="1">
      <c r="A3185" s="12" t="s">
        <v>28</v>
      </c>
      <c r="B3185" s="24">
        <v>0</v>
      </c>
      <c r="C3185" s="26">
        <v>0</v>
      </c>
      <c r="D3185" s="24">
        <v>0</v>
      </c>
      <c r="E3185" s="26">
        <v>0</v>
      </c>
      <c r="F3185" s="26">
        <v>0</v>
      </c>
      <c r="G3185" s="26">
        <v>0</v>
      </c>
      <c r="H3185" s="109" t="s">
        <v>853</v>
      </c>
    </row>
    <row r="3186" spans="1:8" ht="16.5" thickBot="1">
      <c r="A3186" s="12" t="s">
        <v>29</v>
      </c>
      <c r="B3186" s="24">
        <v>0</v>
      </c>
      <c r="C3186" s="26">
        <v>0</v>
      </c>
      <c r="D3186" s="24">
        <v>0</v>
      </c>
      <c r="E3186" s="26">
        <v>0</v>
      </c>
      <c r="F3186" s="26">
        <v>0</v>
      </c>
      <c r="G3186" s="26">
        <v>0</v>
      </c>
      <c r="H3186" s="109" t="s">
        <v>821</v>
      </c>
    </row>
    <row r="3187" spans="1:8" ht="16.5" thickBot="1">
      <c r="A3187" s="12" t="s">
        <v>30</v>
      </c>
      <c r="B3187" s="24">
        <v>0.32400000000000001</v>
      </c>
      <c r="C3187" s="26">
        <v>5.3999999999999999E-2</v>
      </c>
      <c r="D3187" s="24">
        <v>0.04</v>
      </c>
      <c r="E3187" s="26">
        <v>2.9000000000000001E-2</v>
      </c>
      <c r="F3187" s="26">
        <v>0.11</v>
      </c>
      <c r="G3187" s="26">
        <v>9.2999999999999999E-2</v>
      </c>
      <c r="H3187" s="109" t="s">
        <v>848</v>
      </c>
    </row>
    <row r="3188" spans="1:8" ht="16.5" thickBot="1">
      <c r="A3188" s="12" t="s">
        <v>31</v>
      </c>
      <c r="B3188" s="24">
        <v>1.6220000000000001</v>
      </c>
      <c r="C3188" s="26">
        <v>0.73499999999999999</v>
      </c>
      <c r="D3188" s="24">
        <v>1.488</v>
      </c>
      <c r="E3188" s="26">
        <v>0.71899999999999997</v>
      </c>
      <c r="F3188" s="26">
        <v>1.22</v>
      </c>
      <c r="G3188" s="26">
        <v>0.57999999999999996</v>
      </c>
      <c r="H3188" s="109" t="s">
        <v>849</v>
      </c>
    </row>
    <row r="3189" spans="1:8" ht="16.5" thickBot="1">
      <c r="A3189" s="12" t="s">
        <v>32</v>
      </c>
      <c r="B3189" s="24">
        <v>0</v>
      </c>
      <c r="C3189" s="26">
        <v>0</v>
      </c>
      <c r="D3189" s="24">
        <v>0</v>
      </c>
      <c r="E3189" s="26">
        <v>0</v>
      </c>
      <c r="F3189" s="26">
        <v>0</v>
      </c>
      <c r="G3189" s="26">
        <v>0</v>
      </c>
      <c r="H3189" s="109" t="s">
        <v>854</v>
      </c>
    </row>
    <row r="3190" spans="1:8" ht="16.5" thickBot="1">
      <c r="A3190" s="12" t="s">
        <v>33</v>
      </c>
      <c r="B3190" s="24">
        <v>5.5E-2</v>
      </c>
      <c r="C3190" s="26">
        <v>0.09</v>
      </c>
      <c r="D3190" s="24">
        <v>0.11700000000000001</v>
      </c>
      <c r="E3190" s="26">
        <v>0.15</v>
      </c>
      <c r="F3190" s="26">
        <v>0.123</v>
      </c>
      <c r="G3190" s="26">
        <v>3.1E-2</v>
      </c>
      <c r="H3190" s="109" t="s">
        <v>852</v>
      </c>
    </row>
    <row r="3191" spans="1:8" ht="16.5" thickBot="1">
      <c r="A3191" s="12" t="s">
        <v>34</v>
      </c>
      <c r="B3191" s="24">
        <v>0.01</v>
      </c>
      <c r="C3191" s="26">
        <v>7.0000000000000001E-3</v>
      </c>
      <c r="D3191" s="24">
        <v>1.798</v>
      </c>
      <c r="E3191" s="26">
        <v>1.482</v>
      </c>
      <c r="F3191" s="26">
        <v>3.9E-2</v>
      </c>
      <c r="G3191" s="26">
        <v>3.2000000000000001E-2</v>
      </c>
      <c r="H3191" s="109" t="s">
        <v>850</v>
      </c>
    </row>
    <row r="3192" spans="1:8" ht="16.5" thickBot="1">
      <c r="A3192" s="12" t="s">
        <v>35</v>
      </c>
      <c r="B3192" s="24">
        <v>0</v>
      </c>
      <c r="C3192" s="26">
        <v>0</v>
      </c>
      <c r="D3192" s="24">
        <v>0</v>
      </c>
      <c r="E3192" s="26">
        <v>0</v>
      </c>
      <c r="F3192" s="26">
        <v>0</v>
      </c>
      <c r="G3192" s="26">
        <v>0</v>
      </c>
      <c r="H3192" s="109" t="s">
        <v>36</v>
      </c>
    </row>
    <row r="3193" spans="1:8" ht="16.5" thickBot="1">
      <c r="A3193" s="54" t="s">
        <v>37</v>
      </c>
      <c r="B3193" s="27">
        <v>0</v>
      </c>
      <c r="C3193" s="28">
        <v>0</v>
      </c>
      <c r="D3193" s="27">
        <v>0.69299999999999995</v>
      </c>
      <c r="E3193" s="28">
        <v>0.44900000000000001</v>
      </c>
      <c r="F3193" s="26">
        <v>0.126</v>
      </c>
      <c r="G3193" s="26">
        <v>0.09</v>
      </c>
      <c r="H3193" s="108" t="s">
        <v>38</v>
      </c>
    </row>
    <row r="3194" spans="1:8" ht="16.5" thickBot="1">
      <c r="A3194" s="75" t="s">
        <v>552</v>
      </c>
      <c r="B3194" s="77">
        <f t="shared" ref="B3194" si="373">SUM(B3172:B3193)</f>
        <v>14.419999999999998</v>
      </c>
      <c r="C3194" s="77">
        <f t="shared" ref="C3194" si="374">SUM(C3172:C3193)</f>
        <v>22.460999999999999</v>
      </c>
      <c r="D3194" s="77">
        <f t="shared" ref="D3194" si="375">SUM(D3172:D3193)</f>
        <v>17.156000000000002</v>
      </c>
      <c r="E3194" s="77">
        <f t="shared" ref="E3194:G3194" si="376">SUM(E3172:E3193)</f>
        <v>21.09</v>
      </c>
      <c r="F3194" s="77">
        <f t="shared" si="376"/>
        <v>12.666</v>
      </c>
      <c r="G3194" s="77">
        <f t="shared" si="376"/>
        <v>17.256999999999998</v>
      </c>
      <c r="H3194" s="118" t="s">
        <v>855</v>
      </c>
    </row>
    <row r="3195" spans="1:8" ht="16.5" thickBot="1">
      <c r="A3195" s="75" t="s">
        <v>545</v>
      </c>
      <c r="B3195" s="77">
        <v>332.89299999999997</v>
      </c>
      <c r="C3195" s="77">
        <v>431.00400000000002</v>
      </c>
      <c r="D3195" s="77">
        <v>412.44200000000001</v>
      </c>
      <c r="E3195" s="77">
        <v>464.24400000000003</v>
      </c>
      <c r="F3195" s="126">
        <v>418.48599999999999</v>
      </c>
      <c r="G3195" s="126">
        <v>483.94299999999998</v>
      </c>
      <c r="H3195" s="112" t="s">
        <v>553</v>
      </c>
    </row>
    <row r="3199" spans="1:8">
      <c r="A3199" s="119" t="s">
        <v>279</v>
      </c>
      <c r="H3199" s="120" t="s">
        <v>280</v>
      </c>
    </row>
    <row r="3200" spans="1:8">
      <c r="A3200" s="97" t="s">
        <v>732</v>
      </c>
      <c r="H3200" s="102" t="s">
        <v>302</v>
      </c>
    </row>
    <row r="3201" spans="1:8" ht="16.5" customHeight="1" thickBot="1">
      <c r="A3201" s="68" t="s">
        <v>43</v>
      </c>
      <c r="E3201" s="38"/>
      <c r="G3201" s="38" t="s">
        <v>477</v>
      </c>
      <c r="H3201" s="38" t="s">
        <v>476</v>
      </c>
    </row>
    <row r="3202" spans="1:8" ht="16.5" thickBot="1">
      <c r="A3202" s="55" t="s">
        <v>7</v>
      </c>
      <c r="B3202" s="238">
        <v>2016</v>
      </c>
      <c r="C3202" s="239"/>
      <c r="D3202" s="238">
        <v>2017</v>
      </c>
      <c r="E3202" s="239"/>
      <c r="F3202" s="238">
        <v>2018</v>
      </c>
      <c r="G3202" s="239"/>
      <c r="H3202" s="56" t="s">
        <v>3</v>
      </c>
    </row>
    <row r="3203" spans="1:8">
      <c r="A3203" s="57"/>
      <c r="B3203" s="54" t="s">
        <v>46</v>
      </c>
      <c r="C3203" s="103" t="s">
        <v>47</v>
      </c>
      <c r="D3203" s="103" t="s">
        <v>46</v>
      </c>
      <c r="E3203" s="22" t="s">
        <v>47</v>
      </c>
      <c r="F3203" s="103" t="s">
        <v>46</v>
      </c>
      <c r="G3203" s="22" t="s">
        <v>47</v>
      </c>
      <c r="H3203" s="58"/>
    </row>
    <row r="3204" spans="1:8" ht="16.5" thickBot="1">
      <c r="A3204" s="59"/>
      <c r="B3204" s="23" t="s">
        <v>48</v>
      </c>
      <c r="C3204" s="6" t="s">
        <v>49</v>
      </c>
      <c r="D3204" s="107" t="s">
        <v>48</v>
      </c>
      <c r="E3204" s="2" t="s">
        <v>49</v>
      </c>
      <c r="F3204" s="107" t="s">
        <v>48</v>
      </c>
      <c r="G3204" s="2" t="s">
        <v>49</v>
      </c>
      <c r="H3204" s="60"/>
    </row>
    <row r="3205" spans="1:8" ht="17.25" thickTop="1" thickBot="1">
      <c r="A3205" s="12" t="s">
        <v>13</v>
      </c>
      <c r="B3205" s="24">
        <v>8.9999999999999993E-3</v>
      </c>
      <c r="C3205" s="26">
        <v>2.5000000000000001E-2</v>
      </c>
      <c r="D3205" s="24">
        <v>2.5000000000000001E-2</v>
      </c>
      <c r="E3205" s="26">
        <v>7.3999999999999996E-2</v>
      </c>
      <c r="F3205" s="26">
        <v>1E-3</v>
      </c>
      <c r="G3205" s="26">
        <v>4.0000000000000001E-3</v>
      </c>
      <c r="H3205" s="109" t="s">
        <v>819</v>
      </c>
    </row>
    <row r="3206" spans="1:8" ht="16.5" thickBot="1">
      <c r="A3206" s="12" t="s">
        <v>14</v>
      </c>
      <c r="B3206" s="24">
        <v>0.19500000000000001</v>
      </c>
      <c r="C3206" s="26">
        <v>0.16400000000000001</v>
      </c>
      <c r="D3206" s="24">
        <v>1.7999999999999999E-2</v>
      </c>
      <c r="E3206" s="26">
        <v>0.01</v>
      </c>
      <c r="F3206" s="26">
        <v>2.4E-2</v>
      </c>
      <c r="G3206" s="26">
        <v>4.9000000000000002E-2</v>
      </c>
      <c r="H3206" s="109" t="s">
        <v>840</v>
      </c>
    </row>
    <row r="3207" spans="1:8" ht="16.5" thickBot="1">
      <c r="A3207" s="12" t="s">
        <v>15</v>
      </c>
      <c r="B3207" s="24">
        <v>5.0000000000000001E-3</v>
      </c>
      <c r="C3207" s="26">
        <v>4.0000000000000001E-3</v>
      </c>
      <c r="D3207" s="24">
        <v>0</v>
      </c>
      <c r="E3207" s="26">
        <v>0</v>
      </c>
      <c r="F3207" s="26">
        <v>0</v>
      </c>
      <c r="G3207" s="26">
        <v>0</v>
      </c>
      <c r="H3207" s="109" t="s">
        <v>841</v>
      </c>
    </row>
    <row r="3208" spans="1:8" ht="16.5" thickBot="1">
      <c r="A3208" s="12" t="s">
        <v>16</v>
      </c>
      <c r="B3208" s="24">
        <v>0</v>
      </c>
      <c r="C3208" s="26">
        <v>0</v>
      </c>
      <c r="D3208" s="24">
        <v>2.4E-2</v>
      </c>
      <c r="E3208" s="26">
        <v>7.4999999999999997E-2</v>
      </c>
      <c r="F3208" s="26">
        <v>4.0000000000000001E-3</v>
      </c>
      <c r="G3208" s="26">
        <v>1.4E-2</v>
      </c>
      <c r="H3208" s="109" t="s">
        <v>844</v>
      </c>
    </row>
    <row r="3209" spans="1:8" ht="16.5" thickBot="1">
      <c r="A3209" s="12" t="s">
        <v>17</v>
      </c>
      <c r="B3209" s="24">
        <v>1E-3</v>
      </c>
      <c r="C3209" s="26">
        <v>1E-3</v>
      </c>
      <c r="D3209" s="24">
        <v>4.0000000000000001E-3</v>
      </c>
      <c r="E3209" s="26">
        <v>5.0000000000000001E-3</v>
      </c>
      <c r="F3209" s="26">
        <v>3.0000000000000001E-3</v>
      </c>
      <c r="G3209" s="26">
        <v>4.0000000000000001E-3</v>
      </c>
      <c r="H3209" s="109" t="s">
        <v>845</v>
      </c>
    </row>
    <row r="3210" spans="1:8" ht="16.5" thickBot="1">
      <c r="A3210" s="12" t="s">
        <v>18</v>
      </c>
      <c r="B3210" s="24">
        <v>0</v>
      </c>
      <c r="C3210" s="26">
        <v>0</v>
      </c>
      <c r="D3210" s="24">
        <v>0</v>
      </c>
      <c r="E3210" s="26">
        <v>0</v>
      </c>
      <c r="F3210" s="26">
        <v>0</v>
      </c>
      <c r="G3210" s="26">
        <v>0</v>
      </c>
      <c r="H3210" s="109" t="s">
        <v>820</v>
      </c>
    </row>
    <row r="3211" spans="1:8" ht="16.5" thickBot="1">
      <c r="A3211" s="12" t="s">
        <v>19</v>
      </c>
      <c r="B3211" s="24">
        <v>0</v>
      </c>
      <c r="C3211" s="26">
        <v>0</v>
      </c>
      <c r="D3211" s="24">
        <v>0</v>
      </c>
      <c r="E3211" s="26">
        <v>0</v>
      </c>
      <c r="F3211" s="26">
        <v>0</v>
      </c>
      <c r="G3211" s="26">
        <v>0</v>
      </c>
      <c r="H3211" s="109" t="s">
        <v>20</v>
      </c>
    </row>
    <row r="3212" spans="1:8" ht="16.5" thickBot="1">
      <c r="A3212" s="12" t="s">
        <v>21</v>
      </c>
      <c r="B3212" s="24">
        <v>0</v>
      </c>
      <c r="C3212" s="26">
        <v>0</v>
      </c>
      <c r="D3212" s="24">
        <v>0</v>
      </c>
      <c r="E3212" s="26">
        <v>0</v>
      </c>
      <c r="F3212" s="26">
        <v>0</v>
      </c>
      <c r="G3212" s="26">
        <v>0</v>
      </c>
      <c r="H3212" s="109" t="s">
        <v>846</v>
      </c>
    </row>
    <row r="3213" spans="1:8" ht="16.5" thickBot="1">
      <c r="A3213" s="12" t="s">
        <v>22</v>
      </c>
      <c r="B3213" s="24">
        <v>0</v>
      </c>
      <c r="C3213" s="26">
        <v>0</v>
      </c>
      <c r="D3213" s="24">
        <v>0</v>
      </c>
      <c r="E3213" s="26">
        <v>0</v>
      </c>
      <c r="F3213" s="26">
        <v>0</v>
      </c>
      <c r="G3213" s="26">
        <v>0</v>
      </c>
      <c r="H3213" s="109" t="s">
        <v>847</v>
      </c>
    </row>
    <row r="3214" spans="1:8" ht="16.5" thickBot="1">
      <c r="A3214" s="12" t="s">
        <v>23</v>
      </c>
      <c r="B3214" s="24">
        <v>2.1789999999999998</v>
      </c>
      <c r="C3214" s="26">
        <v>3.49</v>
      </c>
      <c r="D3214" s="24">
        <v>1.02</v>
      </c>
      <c r="E3214" s="26">
        <v>1.4610000000000001</v>
      </c>
      <c r="F3214" s="26">
        <v>0.45500000000000002</v>
      </c>
      <c r="G3214" s="26">
        <v>0.67</v>
      </c>
      <c r="H3214" s="109" t="s">
        <v>856</v>
      </c>
    </row>
    <row r="3215" spans="1:8" ht="16.5" thickBot="1">
      <c r="A3215" s="12" t="s">
        <v>24</v>
      </c>
      <c r="B3215" s="24">
        <v>1.956</v>
      </c>
      <c r="C3215" s="26">
        <v>2.976</v>
      </c>
      <c r="D3215" s="24">
        <v>0</v>
      </c>
      <c r="E3215" s="26">
        <v>0</v>
      </c>
      <c r="F3215" s="26">
        <v>0</v>
      </c>
      <c r="G3215" s="26">
        <v>0</v>
      </c>
      <c r="H3215" s="109" t="s">
        <v>818</v>
      </c>
    </row>
    <row r="3216" spans="1:8" ht="16.5" thickBot="1">
      <c r="A3216" s="12" t="s">
        <v>25</v>
      </c>
      <c r="B3216" s="24">
        <v>0</v>
      </c>
      <c r="C3216" s="26">
        <v>0</v>
      </c>
      <c r="D3216" s="24">
        <v>0</v>
      </c>
      <c r="E3216" s="26">
        <v>0</v>
      </c>
      <c r="F3216" s="26">
        <v>0</v>
      </c>
      <c r="G3216" s="26">
        <v>0</v>
      </c>
      <c r="H3216" s="109" t="s">
        <v>26</v>
      </c>
    </row>
    <row r="3217" spans="1:8" ht="16.5" thickBot="1">
      <c r="A3217" s="12" t="s">
        <v>27</v>
      </c>
      <c r="B3217" s="24">
        <v>0</v>
      </c>
      <c r="C3217" s="26">
        <v>0</v>
      </c>
      <c r="D3217" s="24">
        <v>0</v>
      </c>
      <c r="E3217" s="26">
        <v>0</v>
      </c>
      <c r="F3217" s="26">
        <v>0</v>
      </c>
      <c r="G3217" s="26">
        <v>0</v>
      </c>
      <c r="H3217" s="109" t="s">
        <v>851</v>
      </c>
    </row>
    <row r="3218" spans="1:8" ht="16.5" thickBot="1">
      <c r="A3218" s="12" t="s">
        <v>28</v>
      </c>
      <c r="B3218" s="24">
        <v>3.8031914893617022E-3</v>
      </c>
      <c r="C3218" s="26">
        <v>1.0999999999999999E-2</v>
      </c>
      <c r="D3218" s="24">
        <v>0</v>
      </c>
      <c r="E3218" s="26">
        <v>0</v>
      </c>
      <c r="F3218" s="26">
        <v>0</v>
      </c>
      <c r="G3218" s="26">
        <v>0</v>
      </c>
      <c r="H3218" s="109" t="s">
        <v>853</v>
      </c>
    </row>
    <row r="3219" spans="1:8" ht="16.5" thickBot="1">
      <c r="A3219" s="12" t="s">
        <v>29</v>
      </c>
      <c r="B3219" s="24">
        <v>0</v>
      </c>
      <c r="C3219" s="26">
        <v>0</v>
      </c>
      <c r="D3219" s="24">
        <v>0</v>
      </c>
      <c r="E3219" s="26">
        <v>0</v>
      </c>
      <c r="F3219" s="26">
        <v>0</v>
      </c>
      <c r="G3219" s="26">
        <v>0</v>
      </c>
      <c r="H3219" s="109" t="s">
        <v>821</v>
      </c>
    </row>
    <row r="3220" spans="1:8" ht="16.5" thickBot="1">
      <c r="A3220" s="12" t="s">
        <v>30</v>
      </c>
      <c r="B3220" s="24">
        <v>2.5000000000000001E-2</v>
      </c>
      <c r="C3220" s="26">
        <v>2.1999999999999999E-2</v>
      </c>
      <c r="D3220" s="24">
        <v>1.5920000000000001</v>
      </c>
      <c r="E3220" s="26">
        <v>0.92100000000000004</v>
      </c>
      <c r="F3220" s="26">
        <v>0.38500000000000001</v>
      </c>
      <c r="G3220" s="26">
        <v>0.17899999999999999</v>
      </c>
      <c r="H3220" s="109" t="s">
        <v>848</v>
      </c>
    </row>
    <row r="3221" spans="1:8" ht="16.5" thickBot="1">
      <c r="A3221" s="12" t="s">
        <v>31</v>
      </c>
      <c r="B3221" s="24">
        <v>3.9740000000000002</v>
      </c>
      <c r="C3221" s="26">
        <v>3.2839999999999998</v>
      </c>
      <c r="D3221" s="24">
        <v>2.5979999999999999</v>
      </c>
      <c r="E3221" s="26">
        <v>2.468</v>
      </c>
      <c r="F3221" s="26">
        <v>2.5529999999999999</v>
      </c>
      <c r="G3221" s="26">
        <v>2.4060000000000001</v>
      </c>
      <c r="H3221" s="109" t="s">
        <v>849</v>
      </c>
    </row>
    <row r="3222" spans="1:8" ht="16.5" thickBot="1">
      <c r="A3222" s="12" t="s">
        <v>32</v>
      </c>
      <c r="B3222" s="24">
        <v>0</v>
      </c>
      <c r="C3222" s="26">
        <v>0</v>
      </c>
      <c r="D3222" s="24">
        <v>0</v>
      </c>
      <c r="E3222" s="26">
        <v>0</v>
      </c>
      <c r="F3222" s="26">
        <v>0</v>
      </c>
      <c r="G3222" s="26">
        <v>0</v>
      </c>
      <c r="H3222" s="109" t="s">
        <v>854</v>
      </c>
    </row>
    <row r="3223" spans="1:8" ht="16.5" thickBot="1">
      <c r="A3223" s="12" t="s">
        <v>33</v>
      </c>
      <c r="B3223" s="24">
        <v>0</v>
      </c>
      <c r="C3223" s="26">
        <v>0</v>
      </c>
      <c r="D3223" s="24">
        <v>0</v>
      </c>
      <c r="E3223" s="26">
        <v>0</v>
      </c>
      <c r="F3223" s="26">
        <v>0</v>
      </c>
      <c r="G3223" s="26">
        <v>0</v>
      </c>
      <c r="H3223" s="109" t="s">
        <v>852</v>
      </c>
    </row>
    <row r="3224" spans="1:8" ht="16.5" thickBot="1">
      <c r="A3224" s="12" t="s">
        <v>34</v>
      </c>
      <c r="B3224" s="24">
        <v>1.0999999999999999E-2</v>
      </c>
      <c r="C3224" s="26">
        <v>4.0000000000000001E-3</v>
      </c>
      <c r="D3224" s="24">
        <v>1.7000000000000001E-2</v>
      </c>
      <c r="E3224" s="26">
        <v>1.7000000000000001E-2</v>
      </c>
      <c r="F3224" s="26">
        <v>5.0000000000000001E-3</v>
      </c>
      <c r="G3224" s="26">
        <v>1.4E-2</v>
      </c>
      <c r="H3224" s="109" t="s">
        <v>850</v>
      </c>
    </row>
    <row r="3225" spans="1:8" ht="16.5" thickBot="1">
      <c r="A3225" s="12" t="s">
        <v>35</v>
      </c>
      <c r="B3225" s="24">
        <v>0</v>
      </c>
      <c r="C3225" s="26">
        <v>0</v>
      </c>
      <c r="D3225" s="24">
        <v>0</v>
      </c>
      <c r="E3225" s="26">
        <v>0</v>
      </c>
      <c r="F3225" s="26">
        <v>0</v>
      </c>
      <c r="G3225" s="26">
        <v>0</v>
      </c>
      <c r="H3225" s="109" t="s">
        <v>36</v>
      </c>
    </row>
    <row r="3226" spans="1:8" ht="16.5" thickBot="1">
      <c r="A3226" s="54" t="s">
        <v>37</v>
      </c>
      <c r="B3226" s="27">
        <v>0</v>
      </c>
      <c r="C3226" s="28">
        <v>0</v>
      </c>
      <c r="D3226" s="27">
        <v>2.798</v>
      </c>
      <c r="E3226" s="28">
        <v>2.7450000000000001</v>
      </c>
      <c r="F3226" s="26">
        <v>1.0329999999999999</v>
      </c>
      <c r="G3226" s="26">
        <v>1.5129999999999999</v>
      </c>
      <c r="H3226" s="108" t="s">
        <v>38</v>
      </c>
    </row>
    <row r="3227" spans="1:8" ht="16.5" thickBot="1">
      <c r="A3227" s="75" t="s">
        <v>552</v>
      </c>
      <c r="B3227" s="77">
        <f t="shared" ref="B3227" si="377">SUM(B3205:B3226)</f>
        <v>8.3588031914893612</v>
      </c>
      <c r="C3227" s="77">
        <f t="shared" ref="C3227" si="378">SUM(C3205:C3226)</f>
        <v>9.9809999999999999</v>
      </c>
      <c r="D3227" s="77">
        <f t="shared" ref="D3227" si="379">SUM(D3205:D3226)</f>
        <v>8.0960000000000001</v>
      </c>
      <c r="E3227" s="77">
        <f t="shared" ref="E3227:G3227" si="380">SUM(E3205:E3226)</f>
        <v>7.7760000000000007</v>
      </c>
      <c r="F3227" s="77">
        <f t="shared" si="380"/>
        <v>4.4629999999999992</v>
      </c>
      <c r="G3227" s="77">
        <f t="shared" si="380"/>
        <v>4.8529999999999998</v>
      </c>
      <c r="H3227" s="118" t="s">
        <v>855</v>
      </c>
    </row>
    <row r="3228" spans="1:8" ht="16.5" thickBot="1">
      <c r="A3228" s="75" t="s">
        <v>545</v>
      </c>
      <c r="B3228" s="77">
        <v>536.70299999999997</v>
      </c>
      <c r="C3228" s="77">
        <v>2373.3710000000001</v>
      </c>
      <c r="D3228" s="77">
        <v>508.63200000000001</v>
      </c>
      <c r="E3228" s="77">
        <v>2201.3290000000002</v>
      </c>
      <c r="F3228" s="126">
        <v>731.096</v>
      </c>
      <c r="G3228" s="126">
        <v>2758.21</v>
      </c>
      <c r="H3228" s="112" t="s">
        <v>553</v>
      </c>
    </row>
    <row r="3229" spans="1:8">
      <c r="A3229" s="86"/>
      <c r="B3229" s="87"/>
      <c r="C3229" s="87"/>
      <c r="D3229" s="87"/>
      <c r="E3229" s="87"/>
      <c r="F3229" s="87"/>
      <c r="G3229" s="87"/>
      <c r="H3229" s="115"/>
    </row>
    <row r="3230" spans="1:8">
      <c r="A3230" s="119" t="s">
        <v>282</v>
      </c>
      <c r="H3230" s="120" t="s">
        <v>283</v>
      </c>
    </row>
    <row r="3231" spans="1:8">
      <c r="A3231" s="97" t="s">
        <v>733</v>
      </c>
      <c r="H3231" s="102" t="s">
        <v>305</v>
      </c>
    </row>
    <row r="3232" spans="1:8" ht="16.5" customHeight="1" thickBot="1">
      <c r="A3232" s="68" t="s">
        <v>43</v>
      </c>
      <c r="E3232" s="38"/>
      <c r="G3232" s="38" t="s">
        <v>477</v>
      </c>
      <c r="H3232" s="38" t="s">
        <v>476</v>
      </c>
    </row>
    <row r="3233" spans="1:8" ht="16.5" thickBot="1">
      <c r="A3233" s="55" t="s">
        <v>7</v>
      </c>
      <c r="B3233" s="238">
        <v>2016</v>
      </c>
      <c r="C3233" s="239"/>
      <c r="D3233" s="238">
        <v>2017</v>
      </c>
      <c r="E3233" s="239"/>
      <c r="F3233" s="238">
        <v>2018</v>
      </c>
      <c r="G3233" s="239"/>
      <c r="H3233" s="56" t="s">
        <v>3</v>
      </c>
    </row>
    <row r="3234" spans="1:8">
      <c r="A3234" s="57"/>
      <c r="B3234" s="54" t="s">
        <v>46</v>
      </c>
      <c r="C3234" s="103" t="s">
        <v>47</v>
      </c>
      <c r="D3234" s="103" t="s">
        <v>46</v>
      </c>
      <c r="E3234" s="22" t="s">
        <v>47</v>
      </c>
      <c r="F3234" s="103" t="s">
        <v>46</v>
      </c>
      <c r="G3234" s="22" t="s">
        <v>47</v>
      </c>
      <c r="H3234" s="58"/>
    </row>
    <row r="3235" spans="1:8" ht="16.5" thickBot="1">
      <c r="A3235" s="59"/>
      <c r="B3235" s="23" t="s">
        <v>48</v>
      </c>
      <c r="C3235" s="6" t="s">
        <v>49</v>
      </c>
      <c r="D3235" s="107" t="s">
        <v>48</v>
      </c>
      <c r="E3235" s="2" t="s">
        <v>49</v>
      </c>
      <c r="F3235" s="107" t="s">
        <v>48</v>
      </c>
      <c r="G3235" s="2" t="s">
        <v>49</v>
      </c>
      <c r="H3235" s="60"/>
    </row>
    <row r="3236" spans="1:8" ht="17.25" thickTop="1" thickBot="1">
      <c r="A3236" s="12" t="s">
        <v>13</v>
      </c>
      <c r="B3236" s="24">
        <v>0.1</v>
      </c>
      <c r="C3236" s="26">
        <v>0.20699999999999999</v>
      </c>
      <c r="D3236" s="24">
        <v>3.2000000000000001E-2</v>
      </c>
      <c r="E3236" s="26">
        <v>0.11600000000000001</v>
      </c>
      <c r="F3236" s="26">
        <v>0.107</v>
      </c>
      <c r="G3236" s="26">
        <v>0.35499999999999998</v>
      </c>
      <c r="H3236" s="109" t="s">
        <v>819</v>
      </c>
    </row>
    <row r="3237" spans="1:8" ht="16.5" thickBot="1">
      <c r="A3237" s="12" t="s">
        <v>14</v>
      </c>
      <c r="B3237" s="24">
        <v>0.65700000000000003</v>
      </c>
      <c r="C3237" s="26">
        <v>2.097</v>
      </c>
      <c r="D3237" s="24">
        <v>0.255</v>
      </c>
      <c r="E3237" s="26">
        <v>1.3180000000000001</v>
      </c>
      <c r="F3237" s="26">
        <v>1.974</v>
      </c>
      <c r="G3237" s="26">
        <v>2.9460000000000002</v>
      </c>
      <c r="H3237" s="109" t="s">
        <v>840</v>
      </c>
    </row>
    <row r="3238" spans="1:8" ht="16.5" thickBot="1">
      <c r="A3238" s="12" t="s">
        <v>15</v>
      </c>
      <c r="B3238" s="24">
        <v>3.0000000000000001E-3</v>
      </c>
      <c r="C3238" s="26">
        <v>3.0000000000000001E-3</v>
      </c>
      <c r="D3238" s="24">
        <v>7.0999999999999994E-2</v>
      </c>
      <c r="E3238" s="26">
        <v>6.0000000000000001E-3</v>
      </c>
      <c r="F3238" s="26">
        <v>7.0000000000000001E-3</v>
      </c>
      <c r="G3238" s="26">
        <v>2E-3</v>
      </c>
      <c r="H3238" s="109" t="s">
        <v>841</v>
      </c>
    </row>
    <row r="3239" spans="1:8" ht="16.5" thickBot="1">
      <c r="A3239" s="12" t="s">
        <v>16</v>
      </c>
      <c r="B3239" s="24">
        <v>0.78300000000000003</v>
      </c>
      <c r="C3239" s="26">
        <v>1.3740000000000001</v>
      </c>
      <c r="D3239" s="24">
        <v>0.48099999999999998</v>
      </c>
      <c r="E3239" s="26">
        <v>1.33</v>
      </c>
      <c r="F3239" s="26">
        <v>0.33</v>
      </c>
      <c r="G3239" s="26">
        <v>0.65</v>
      </c>
      <c r="H3239" s="109" t="s">
        <v>844</v>
      </c>
    </row>
    <row r="3240" spans="1:8" ht="16.5" thickBot="1">
      <c r="A3240" s="12" t="s">
        <v>17</v>
      </c>
      <c r="B3240" s="24">
        <v>1.0999999999999999E-2</v>
      </c>
      <c r="C3240" s="26">
        <v>1.0999999999999999E-2</v>
      </c>
      <c r="D3240" s="24">
        <v>4.3999999999999997E-2</v>
      </c>
      <c r="E3240" s="26">
        <v>3.4000000000000002E-2</v>
      </c>
      <c r="F3240" s="26">
        <v>2.5999999999999999E-2</v>
      </c>
      <c r="G3240" s="26">
        <v>8.1000000000000003E-2</v>
      </c>
      <c r="H3240" s="109" t="s">
        <v>845</v>
      </c>
    </row>
    <row r="3241" spans="1:8" ht="16.5" thickBot="1">
      <c r="A3241" s="12" t="s">
        <v>18</v>
      </c>
      <c r="B3241" s="24">
        <v>0</v>
      </c>
      <c r="C3241" s="26">
        <v>0</v>
      </c>
      <c r="D3241" s="24">
        <v>0</v>
      </c>
      <c r="E3241" s="26">
        <v>0</v>
      </c>
      <c r="F3241" s="26">
        <v>0</v>
      </c>
      <c r="G3241" s="26">
        <v>0</v>
      </c>
      <c r="H3241" s="109" t="s">
        <v>820</v>
      </c>
    </row>
    <row r="3242" spans="1:8" ht="16.5" thickBot="1">
      <c r="A3242" s="12" t="s">
        <v>19</v>
      </c>
      <c r="B3242" s="24">
        <v>0</v>
      </c>
      <c r="C3242" s="26">
        <v>0</v>
      </c>
      <c r="D3242" s="24">
        <v>0</v>
      </c>
      <c r="E3242" s="26">
        <v>0</v>
      </c>
      <c r="F3242" s="26">
        <v>0</v>
      </c>
      <c r="G3242" s="26">
        <v>0</v>
      </c>
      <c r="H3242" s="109" t="s">
        <v>20</v>
      </c>
    </row>
    <row r="3243" spans="1:8" ht="16.5" thickBot="1">
      <c r="A3243" s="12" t="s">
        <v>21</v>
      </c>
      <c r="B3243" s="24">
        <v>7.1420000000000003</v>
      </c>
      <c r="C3243" s="26">
        <v>4.9859999999999998</v>
      </c>
      <c r="D3243" s="24">
        <v>10.487</v>
      </c>
      <c r="E3243" s="26">
        <v>8.0210000000000008</v>
      </c>
      <c r="F3243" s="26">
        <v>6.7880000000000003</v>
      </c>
      <c r="G3243" s="26">
        <v>5.9939999999999998</v>
      </c>
      <c r="H3243" s="109" t="s">
        <v>846</v>
      </c>
    </row>
    <row r="3244" spans="1:8" ht="16.5" thickBot="1">
      <c r="A3244" s="12" t="s">
        <v>22</v>
      </c>
      <c r="B3244" s="24">
        <v>5.8000000000000003E-2</v>
      </c>
      <c r="C3244" s="26">
        <v>4.4999999999999998E-2</v>
      </c>
      <c r="D3244" s="24">
        <v>0</v>
      </c>
      <c r="E3244" s="26">
        <v>0</v>
      </c>
      <c r="F3244" s="26">
        <v>0</v>
      </c>
      <c r="G3244" s="26">
        <v>0</v>
      </c>
      <c r="H3244" s="109" t="s">
        <v>847</v>
      </c>
    </row>
    <row r="3245" spans="1:8" ht="16.5" thickBot="1">
      <c r="A3245" s="12" t="s">
        <v>23</v>
      </c>
      <c r="B3245" s="24">
        <v>3.2770000000000001</v>
      </c>
      <c r="C3245" s="26">
        <v>6.5350000000000001</v>
      </c>
      <c r="D3245" s="24">
        <v>3.512</v>
      </c>
      <c r="E3245" s="26">
        <v>6.1020000000000003</v>
      </c>
      <c r="F3245" s="26">
        <v>8.02</v>
      </c>
      <c r="G3245" s="26">
        <v>10.239000000000001</v>
      </c>
      <c r="H3245" s="109" t="s">
        <v>856</v>
      </c>
    </row>
    <row r="3246" spans="1:8" ht="16.5" thickBot="1">
      <c r="A3246" s="12" t="s">
        <v>24</v>
      </c>
      <c r="B3246" s="24">
        <v>0</v>
      </c>
      <c r="C3246" s="26">
        <v>0</v>
      </c>
      <c r="D3246" s="24">
        <v>1.4999999999999999E-2</v>
      </c>
      <c r="E3246" s="26">
        <v>2.1000000000000001E-2</v>
      </c>
      <c r="F3246" s="26">
        <v>0</v>
      </c>
      <c r="G3246" s="26">
        <v>0</v>
      </c>
      <c r="H3246" s="109" t="s">
        <v>818</v>
      </c>
    </row>
    <row r="3247" spans="1:8" ht="16.5" thickBot="1">
      <c r="A3247" s="12" t="s">
        <v>25</v>
      </c>
      <c r="B3247" s="24">
        <v>5.0000000000000001E-3</v>
      </c>
      <c r="C3247" s="26">
        <v>2E-3</v>
      </c>
      <c r="D3247" s="24">
        <v>2.1999999999999999E-2</v>
      </c>
      <c r="E3247" s="26">
        <v>4.3999999999999997E-2</v>
      </c>
      <c r="F3247" s="26">
        <v>3.0000000000000001E-3</v>
      </c>
      <c r="G3247" s="26">
        <v>2E-3</v>
      </c>
      <c r="H3247" s="109" t="s">
        <v>26</v>
      </c>
    </row>
    <row r="3248" spans="1:8" ht="16.5" thickBot="1">
      <c r="A3248" s="12" t="s">
        <v>27</v>
      </c>
      <c r="B3248" s="24">
        <v>0</v>
      </c>
      <c r="C3248" s="26">
        <v>0</v>
      </c>
      <c r="D3248" s="24">
        <v>2.8000000000000001E-2</v>
      </c>
      <c r="E3248" s="26">
        <v>0.14799999999999999</v>
      </c>
      <c r="F3248" s="26">
        <v>0</v>
      </c>
      <c r="G3248" s="26">
        <v>0</v>
      </c>
      <c r="H3248" s="109" t="s">
        <v>851</v>
      </c>
    </row>
    <row r="3249" spans="1:8" ht="16.5" thickBot="1">
      <c r="A3249" s="12" t="s">
        <v>28</v>
      </c>
      <c r="B3249" s="24">
        <v>1E-3</v>
      </c>
      <c r="C3249" s="26">
        <v>5.0000000000000001E-3</v>
      </c>
      <c r="D3249" s="24">
        <v>0</v>
      </c>
      <c r="E3249" s="26">
        <v>0</v>
      </c>
      <c r="F3249" s="26">
        <v>0</v>
      </c>
      <c r="G3249" s="26">
        <v>4.0000000000000001E-3</v>
      </c>
      <c r="H3249" s="109" t="s">
        <v>853</v>
      </c>
    </row>
    <row r="3250" spans="1:8" ht="16.5" thickBot="1">
      <c r="A3250" s="12" t="s">
        <v>29</v>
      </c>
      <c r="B3250" s="24">
        <v>0</v>
      </c>
      <c r="C3250" s="26">
        <v>0</v>
      </c>
      <c r="D3250" s="24">
        <v>0</v>
      </c>
      <c r="E3250" s="26">
        <v>0</v>
      </c>
      <c r="F3250" s="26">
        <v>0</v>
      </c>
      <c r="G3250" s="26">
        <v>0</v>
      </c>
      <c r="H3250" s="109" t="s">
        <v>821</v>
      </c>
    </row>
    <row r="3251" spans="1:8" ht="16.5" thickBot="1">
      <c r="A3251" s="12" t="s">
        <v>30</v>
      </c>
      <c r="B3251" s="24">
        <v>0.02</v>
      </c>
      <c r="C3251" s="26">
        <v>3.0000000000000001E-3</v>
      </c>
      <c r="D3251" s="24">
        <v>1.6E-2</v>
      </c>
      <c r="E3251" s="26">
        <v>0.113</v>
      </c>
      <c r="F3251" s="26">
        <v>0.01</v>
      </c>
      <c r="G3251" s="26">
        <v>8.0000000000000002E-3</v>
      </c>
      <c r="H3251" s="109" t="s">
        <v>848</v>
      </c>
    </row>
    <row r="3252" spans="1:8" ht="16.5" thickBot="1">
      <c r="A3252" s="12" t="s">
        <v>31</v>
      </c>
      <c r="B3252" s="24">
        <v>0.16900000000000001</v>
      </c>
      <c r="C3252" s="26">
        <v>0.17599999999999999</v>
      </c>
      <c r="D3252" s="24">
        <v>0.21199999999999999</v>
      </c>
      <c r="E3252" s="26">
        <v>0.23799999999999999</v>
      </c>
      <c r="F3252" s="26">
        <v>0.25900000000000001</v>
      </c>
      <c r="G3252" s="26">
        <v>0.27500000000000002</v>
      </c>
      <c r="H3252" s="109" t="s">
        <v>849</v>
      </c>
    </row>
    <row r="3253" spans="1:8" ht="16.5" thickBot="1">
      <c r="A3253" s="12" t="s">
        <v>32</v>
      </c>
      <c r="B3253" s="24">
        <v>2.4E-2</v>
      </c>
      <c r="C3253" s="26">
        <v>8.0000000000000002E-3</v>
      </c>
      <c r="D3253" s="24">
        <v>0</v>
      </c>
      <c r="E3253" s="26">
        <v>0</v>
      </c>
      <c r="F3253" s="26">
        <v>0</v>
      </c>
      <c r="G3253" s="26">
        <v>0</v>
      </c>
      <c r="H3253" s="109" t="s">
        <v>854</v>
      </c>
    </row>
    <row r="3254" spans="1:8" ht="16.5" thickBot="1">
      <c r="A3254" s="12" t="s">
        <v>33</v>
      </c>
      <c r="B3254" s="24">
        <v>2.1999999999999999E-2</v>
      </c>
      <c r="C3254" s="26">
        <v>9.7000000000000003E-2</v>
      </c>
      <c r="D3254" s="24">
        <v>4.4999999999999998E-2</v>
      </c>
      <c r="E3254" s="26">
        <v>0.20499999999999999</v>
      </c>
      <c r="F3254" s="26">
        <v>0.18099999999999999</v>
      </c>
      <c r="G3254" s="26">
        <v>0.17299999999999999</v>
      </c>
      <c r="H3254" s="109" t="s">
        <v>852</v>
      </c>
    </row>
    <row r="3255" spans="1:8" ht="16.5" thickBot="1">
      <c r="A3255" s="12" t="s">
        <v>34</v>
      </c>
      <c r="B3255" s="24">
        <v>0.40200000000000002</v>
      </c>
      <c r="C3255" s="26">
        <v>0.34100000000000003</v>
      </c>
      <c r="D3255" s="24">
        <v>0.73399999999999999</v>
      </c>
      <c r="E3255" s="26">
        <v>0.81299999999999994</v>
      </c>
      <c r="F3255" s="26">
        <v>0.16600000000000001</v>
      </c>
      <c r="G3255" s="26">
        <v>0.23400000000000001</v>
      </c>
      <c r="H3255" s="109" t="s">
        <v>850</v>
      </c>
    </row>
    <row r="3256" spans="1:8" ht="16.5" thickBot="1">
      <c r="A3256" s="12" t="s">
        <v>35</v>
      </c>
      <c r="B3256" s="24">
        <v>0</v>
      </c>
      <c r="C3256" s="26">
        <v>0</v>
      </c>
      <c r="D3256" s="24">
        <v>0</v>
      </c>
      <c r="E3256" s="26">
        <v>0</v>
      </c>
      <c r="F3256" s="26">
        <v>0</v>
      </c>
      <c r="G3256" s="26">
        <v>0</v>
      </c>
      <c r="H3256" s="109" t="s">
        <v>36</v>
      </c>
    </row>
    <row r="3257" spans="1:8" ht="16.5" thickBot="1">
      <c r="A3257" s="54" t="s">
        <v>37</v>
      </c>
      <c r="B3257" s="27">
        <v>0</v>
      </c>
      <c r="C3257" s="28">
        <v>0</v>
      </c>
      <c r="D3257" s="27">
        <v>4.0000000000000001E-3</v>
      </c>
      <c r="E3257" s="28">
        <v>0.109</v>
      </c>
      <c r="F3257" s="26">
        <v>0</v>
      </c>
      <c r="G3257" s="26">
        <v>0</v>
      </c>
      <c r="H3257" s="108" t="s">
        <v>38</v>
      </c>
    </row>
    <row r="3258" spans="1:8" ht="16.5" thickBot="1">
      <c r="A3258" s="75" t="s">
        <v>552</v>
      </c>
      <c r="B3258" s="77">
        <f t="shared" ref="B3258" si="381">SUM(B3236:B3257)</f>
        <v>12.673999999999998</v>
      </c>
      <c r="C3258" s="77">
        <f t="shared" ref="C3258" si="382">SUM(C3236:C3257)</f>
        <v>15.89</v>
      </c>
      <c r="D3258" s="77">
        <f t="shared" ref="D3258" si="383">SUM(D3236:D3257)</f>
        <v>15.958000000000002</v>
      </c>
      <c r="E3258" s="77">
        <f t="shared" ref="E3258:G3258" si="384">SUM(E3236:E3257)</f>
        <v>18.617999999999999</v>
      </c>
      <c r="F3258" s="77">
        <f t="shared" si="384"/>
        <v>17.871000000000002</v>
      </c>
      <c r="G3258" s="77">
        <f t="shared" si="384"/>
        <v>20.962999999999997</v>
      </c>
      <c r="H3258" s="118" t="s">
        <v>855</v>
      </c>
    </row>
    <row r="3259" spans="1:8" ht="16.5" thickBot="1">
      <c r="A3259" s="75" t="s">
        <v>545</v>
      </c>
      <c r="B3259" s="77">
        <v>142.65100000000001</v>
      </c>
      <c r="C3259" s="77">
        <v>488.71499999999997</v>
      </c>
      <c r="D3259" s="77">
        <v>163.50899999999999</v>
      </c>
      <c r="E3259" s="77">
        <v>607.91800000000001</v>
      </c>
      <c r="F3259" s="126">
        <v>162.44399999999999</v>
      </c>
      <c r="G3259" s="126">
        <v>583.62900000000002</v>
      </c>
      <c r="H3259" s="112" t="s">
        <v>553</v>
      </c>
    </row>
    <row r="3260" spans="1:8">
      <c r="A3260" s="86"/>
      <c r="B3260" s="87"/>
      <c r="C3260" s="87"/>
      <c r="D3260" s="87"/>
      <c r="E3260" s="87"/>
      <c r="F3260" s="87"/>
      <c r="G3260" s="87"/>
      <c r="H3260" s="115"/>
    </row>
    <row r="3261" spans="1:8">
      <c r="A3261" s="119" t="s">
        <v>285</v>
      </c>
      <c r="H3261" s="120" t="s">
        <v>286</v>
      </c>
    </row>
    <row r="3262" spans="1:8">
      <c r="A3262" s="97" t="s">
        <v>734</v>
      </c>
      <c r="H3262" s="102" t="s">
        <v>308</v>
      </c>
    </row>
    <row r="3263" spans="1:8" ht="16.5" customHeight="1" thickBot="1">
      <c r="A3263" s="68" t="s">
        <v>43</v>
      </c>
      <c r="E3263" s="38"/>
      <c r="G3263" s="38" t="s">
        <v>477</v>
      </c>
      <c r="H3263" s="38" t="s">
        <v>476</v>
      </c>
    </row>
    <row r="3264" spans="1:8" ht="16.5" thickBot="1">
      <c r="A3264" s="55" t="s">
        <v>7</v>
      </c>
      <c r="B3264" s="238">
        <v>2016</v>
      </c>
      <c r="C3264" s="239"/>
      <c r="D3264" s="238">
        <v>2017</v>
      </c>
      <c r="E3264" s="239"/>
      <c r="F3264" s="238">
        <v>2018</v>
      </c>
      <c r="G3264" s="239"/>
      <c r="H3264" s="56" t="s">
        <v>3</v>
      </c>
    </row>
    <row r="3265" spans="1:8">
      <c r="A3265" s="57"/>
      <c r="B3265" s="54" t="s">
        <v>46</v>
      </c>
      <c r="C3265" s="103" t="s">
        <v>47</v>
      </c>
      <c r="D3265" s="103" t="s">
        <v>46</v>
      </c>
      <c r="E3265" s="22" t="s">
        <v>47</v>
      </c>
      <c r="F3265" s="103" t="s">
        <v>46</v>
      </c>
      <c r="G3265" s="22" t="s">
        <v>47</v>
      </c>
      <c r="H3265" s="58"/>
    </row>
    <row r="3266" spans="1:8" ht="16.5" thickBot="1">
      <c r="A3266" s="59"/>
      <c r="B3266" s="23" t="s">
        <v>48</v>
      </c>
      <c r="C3266" s="6" t="s">
        <v>49</v>
      </c>
      <c r="D3266" s="107" t="s">
        <v>48</v>
      </c>
      <c r="E3266" s="2" t="s">
        <v>49</v>
      </c>
      <c r="F3266" s="107" t="s">
        <v>48</v>
      </c>
      <c r="G3266" s="2" t="s">
        <v>49</v>
      </c>
      <c r="H3266" s="60"/>
    </row>
    <row r="3267" spans="1:8" ht="17.25" thickTop="1" thickBot="1">
      <c r="A3267" s="12" t="s">
        <v>13</v>
      </c>
      <c r="B3267" s="24">
        <v>5.3999999999999999E-2</v>
      </c>
      <c r="C3267" s="26">
        <v>1.9E-2</v>
      </c>
      <c r="D3267" s="24">
        <v>0</v>
      </c>
      <c r="E3267" s="26">
        <v>0</v>
      </c>
      <c r="F3267" s="26">
        <v>0</v>
      </c>
      <c r="G3267" s="26">
        <v>0</v>
      </c>
      <c r="H3267" s="109" t="s">
        <v>819</v>
      </c>
    </row>
    <row r="3268" spans="1:8" ht="16.5" thickBot="1">
      <c r="A3268" s="12" t="s">
        <v>14</v>
      </c>
      <c r="B3268" s="24">
        <v>5.0469999999999997</v>
      </c>
      <c r="C3268" s="26">
        <v>3.9620000000000002</v>
      </c>
      <c r="D3268" s="24">
        <v>7.1520000000000001</v>
      </c>
      <c r="E3268" s="26">
        <v>9.2690000000000001</v>
      </c>
      <c r="F3268" s="26">
        <v>17.044</v>
      </c>
      <c r="G3268" s="26">
        <v>16.279</v>
      </c>
      <c r="H3268" s="109" t="s">
        <v>840</v>
      </c>
    </row>
    <row r="3269" spans="1:8" ht="16.5" thickBot="1">
      <c r="A3269" s="12" t="s">
        <v>15</v>
      </c>
      <c r="B3269" s="24">
        <v>5.2999999999999999E-2</v>
      </c>
      <c r="C3269" s="26">
        <v>0.151</v>
      </c>
      <c r="D3269" s="24">
        <v>0.14000000000000001</v>
      </c>
      <c r="E3269" s="26">
        <v>8.5999999999999993E-2</v>
      </c>
      <c r="F3269" s="26">
        <v>0.215</v>
      </c>
      <c r="G3269" s="26">
        <v>0.31900000000000001</v>
      </c>
      <c r="H3269" s="109" t="s">
        <v>841</v>
      </c>
    </row>
    <row r="3270" spans="1:8" ht="16.5" thickBot="1">
      <c r="A3270" s="12" t="s">
        <v>16</v>
      </c>
      <c r="B3270" s="24">
        <v>0</v>
      </c>
      <c r="C3270" s="26">
        <v>0</v>
      </c>
      <c r="D3270" s="24">
        <v>0</v>
      </c>
      <c r="E3270" s="26">
        <v>0</v>
      </c>
      <c r="F3270" s="26">
        <v>0</v>
      </c>
      <c r="G3270" s="26">
        <v>0</v>
      </c>
      <c r="H3270" s="109" t="s">
        <v>844</v>
      </c>
    </row>
    <row r="3271" spans="1:8" ht="16.5" thickBot="1">
      <c r="A3271" s="12" t="s">
        <v>17</v>
      </c>
      <c r="B3271" s="24">
        <v>0</v>
      </c>
      <c r="C3271" s="26">
        <v>0</v>
      </c>
      <c r="D3271" s="24">
        <v>0</v>
      </c>
      <c r="E3271" s="26">
        <v>0</v>
      </c>
      <c r="F3271" s="26">
        <v>0</v>
      </c>
      <c r="G3271" s="26">
        <v>0</v>
      </c>
      <c r="H3271" s="109" t="s">
        <v>845</v>
      </c>
    </row>
    <row r="3272" spans="1:8" ht="16.5" thickBot="1">
      <c r="A3272" s="12" t="s">
        <v>18</v>
      </c>
      <c r="B3272" s="24">
        <v>0</v>
      </c>
      <c r="C3272" s="26">
        <v>0</v>
      </c>
      <c r="D3272" s="24">
        <v>0</v>
      </c>
      <c r="E3272" s="26">
        <v>0</v>
      </c>
      <c r="F3272" s="26">
        <v>0</v>
      </c>
      <c r="G3272" s="26">
        <v>0</v>
      </c>
      <c r="H3272" s="109" t="s">
        <v>820</v>
      </c>
    </row>
    <row r="3273" spans="1:8" ht="16.5" thickBot="1">
      <c r="A3273" s="12" t="s">
        <v>19</v>
      </c>
      <c r="B3273" s="24">
        <v>0</v>
      </c>
      <c r="C3273" s="26">
        <v>0</v>
      </c>
      <c r="D3273" s="24">
        <v>0</v>
      </c>
      <c r="E3273" s="26">
        <v>0</v>
      </c>
      <c r="F3273" s="26">
        <v>0</v>
      </c>
      <c r="G3273" s="26">
        <v>0</v>
      </c>
      <c r="H3273" s="109" t="s">
        <v>20</v>
      </c>
    </row>
    <row r="3274" spans="1:8" ht="16.5" thickBot="1">
      <c r="A3274" s="12" t="s">
        <v>21</v>
      </c>
      <c r="B3274" s="24">
        <v>1.575</v>
      </c>
      <c r="C3274" s="26">
        <v>1.0149999999999999</v>
      </c>
      <c r="D3274" s="24">
        <v>2.1829999999999998</v>
      </c>
      <c r="E3274" s="26">
        <v>1.974</v>
      </c>
      <c r="F3274" s="26">
        <v>1.363</v>
      </c>
      <c r="G3274" s="26">
        <v>0.874</v>
      </c>
      <c r="H3274" s="109" t="s">
        <v>846</v>
      </c>
    </row>
    <row r="3275" spans="1:8" ht="16.5" thickBot="1">
      <c r="A3275" s="12" t="s">
        <v>22</v>
      </c>
      <c r="B3275" s="24">
        <v>0</v>
      </c>
      <c r="C3275" s="26">
        <v>0.02</v>
      </c>
      <c r="D3275" s="24">
        <v>0</v>
      </c>
      <c r="E3275" s="26">
        <v>0</v>
      </c>
      <c r="F3275" s="26">
        <v>0</v>
      </c>
      <c r="G3275" s="26">
        <v>0</v>
      </c>
      <c r="H3275" s="109" t="s">
        <v>847</v>
      </c>
    </row>
    <row r="3276" spans="1:8" ht="16.5" thickBot="1">
      <c r="A3276" s="12" t="s">
        <v>23</v>
      </c>
      <c r="B3276" s="24">
        <v>0</v>
      </c>
      <c r="C3276" s="26">
        <v>0</v>
      </c>
      <c r="D3276" s="24">
        <v>0</v>
      </c>
      <c r="E3276" s="26">
        <v>0</v>
      </c>
      <c r="F3276" s="26">
        <v>0</v>
      </c>
      <c r="G3276" s="26">
        <v>1E-3</v>
      </c>
      <c r="H3276" s="109" t="s">
        <v>856</v>
      </c>
    </row>
    <row r="3277" spans="1:8" ht="16.5" thickBot="1">
      <c r="A3277" s="12" t="s">
        <v>24</v>
      </c>
      <c r="B3277" s="24">
        <v>0</v>
      </c>
      <c r="C3277" s="26">
        <v>0</v>
      </c>
      <c r="D3277" s="24">
        <v>0</v>
      </c>
      <c r="E3277" s="26">
        <v>0</v>
      </c>
      <c r="F3277" s="26">
        <v>0</v>
      </c>
      <c r="G3277" s="26">
        <v>0</v>
      </c>
      <c r="H3277" s="109" t="s">
        <v>818</v>
      </c>
    </row>
    <row r="3278" spans="1:8" ht="16.5" thickBot="1">
      <c r="A3278" s="12" t="s">
        <v>25</v>
      </c>
      <c r="B3278" s="24">
        <v>0</v>
      </c>
      <c r="C3278" s="26">
        <v>0</v>
      </c>
      <c r="D3278" s="24">
        <v>0</v>
      </c>
      <c r="E3278" s="26">
        <v>0</v>
      </c>
      <c r="F3278" s="26">
        <v>0</v>
      </c>
      <c r="G3278" s="26">
        <v>0</v>
      </c>
      <c r="H3278" s="109" t="s">
        <v>26</v>
      </c>
    </row>
    <row r="3279" spans="1:8" ht="16.5" thickBot="1">
      <c r="A3279" s="12" t="s">
        <v>27</v>
      </c>
      <c r="B3279" s="24">
        <v>0.13200000000000001</v>
      </c>
      <c r="C3279" s="26">
        <v>0.13900000000000001</v>
      </c>
      <c r="D3279" s="24">
        <v>0.17399999999999999</v>
      </c>
      <c r="E3279" s="26">
        <v>0.152</v>
      </c>
      <c r="F3279" s="26">
        <v>0</v>
      </c>
      <c r="G3279" s="26">
        <v>0</v>
      </c>
      <c r="H3279" s="109" t="s">
        <v>851</v>
      </c>
    </row>
    <row r="3280" spans="1:8" ht="16.5" thickBot="1">
      <c r="A3280" s="12" t="s">
        <v>28</v>
      </c>
      <c r="B3280" s="24">
        <v>0</v>
      </c>
      <c r="C3280" s="26">
        <v>0</v>
      </c>
      <c r="D3280" s="24">
        <v>0</v>
      </c>
      <c r="E3280" s="26">
        <v>0</v>
      </c>
      <c r="F3280" s="26">
        <v>0</v>
      </c>
      <c r="G3280" s="26">
        <v>0</v>
      </c>
      <c r="H3280" s="109" t="s">
        <v>853</v>
      </c>
    </row>
    <row r="3281" spans="1:8" ht="16.5" thickBot="1">
      <c r="A3281" s="12" t="s">
        <v>29</v>
      </c>
      <c r="B3281" s="24">
        <v>0</v>
      </c>
      <c r="C3281" s="26">
        <v>0</v>
      </c>
      <c r="D3281" s="24">
        <v>0</v>
      </c>
      <c r="E3281" s="26">
        <v>0</v>
      </c>
      <c r="F3281" s="26">
        <v>0</v>
      </c>
      <c r="G3281" s="26">
        <v>0</v>
      </c>
      <c r="H3281" s="109" t="s">
        <v>821</v>
      </c>
    </row>
    <row r="3282" spans="1:8" ht="16.5" thickBot="1">
      <c r="A3282" s="12" t="s">
        <v>30</v>
      </c>
      <c r="B3282" s="24">
        <v>1.0049999999999999</v>
      </c>
      <c r="C3282" s="26">
        <v>0.22700000000000001</v>
      </c>
      <c r="D3282" s="24">
        <v>0.52400000000000002</v>
      </c>
      <c r="E3282" s="26">
        <v>0.26</v>
      </c>
      <c r="F3282" s="26">
        <v>0.51200000000000001</v>
      </c>
      <c r="G3282" s="26">
        <v>0.245</v>
      </c>
      <c r="H3282" s="109" t="s">
        <v>848</v>
      </c>
    </row>
    <row r="3283" spans="1:8" ht="16.5" thickBot="1">
      <c r="A3283" s="12" t="s">
        <v>31</v>
      </c>
      <c r="B3283" s="24">
        <v>0</v>
      </c>
      <c r="C3283" s="26">
        <v>0</v>
      </c>
      <c r="D3283" s="24">
        <v>4.0000000000000001E-3</v>
      </c>
      <c r="E3283" s="26">
        <v>1.7000000000000001E-2</v>
      </c>
      <c r="F3283" s="26">
        <v>8.0000000000000002E-3</v>
      </c>
      <c r="G3283" s="26">
        <v>2.4E-2</v>
      </c>
      <c r="H3283" s="109" t="s">
        <v>849</v>
      </c>
    </row>
    <row r="3284" spans="1:8" ht="16.5" thickBot="1">
      <c r="A3284" s="12" t="s">
        <v>32</v>
      </c>
      <c r="B3284" s="24">
        <v>1E-3</v>
      </c>
      <c r="C3284" s="26">
        <v>1E-3</v>
      </c>
      <c r="D3284" s="24">
        <v>0</v>
      </c>
      <c r="E3284" s="26">
        <v>0</v>
      </c>
      <c r="F3284" s="26">
        <v>0</v>
      </c>
      <c r="G3284" s="26">
        <v>0</v>
      </c>
      <c r="H3284" s="109" t="s">
        <v>854</v>
      </c>
    </row>
    <row r="3285" spans="1:8" ht="16.5" thickBot="1">
      <c r="A3285" s="12" t="s">
        <v>33</v>
      </c>
      <c r="B3285" s="24">
        <v>1.4999999999999999E-2</v>
      </c>
      <c r="C3285" s="26">
        <v>1.9E-2</v>
      </c>
      <c r="D3285" s="24">
        <v>0.01</v>
      </c>
      <c r="E3285" s="26">
        <v>8.9999999999999993E-3</v>
      </c>
      <c r="F3285" s="26">
        <v>6.6000000000000003E-2</v>
      </c>
      <c r="G3285" s="26">
        <v>2.7E-2</v>
      </c>
      <c r="H3285" s="109" t="s">
        <v>852</v>
      </c>
    </row>
    <row r="3286" spans="1:8" ht="16.5" thickBot="1">
      <c r="A3286" s="12" t="s">
        <v>34</v>
      </c>
      <c r="B3286" s="24">
        <v>1E-3</v>
      </c>
      <c r="C3286" s="26">
        <v>1E-3</v>
      </c>
      <c r="D3286" s="24">
        <v>4.5999999999999999E-2</v>
      </c>
      <c r="E3286" s="26">
        <v>7.5999999999999998E-2</v>
      </c>
      <c r="F3286" s="26">
        <v>0.01</v>
      </c>
      <c r="G3286" s="26">
        <v>0.01</v>
      </c>
      <c r="H3286" s="109" t="s">
        <v>850</v>
      </c>
    </row>
    <row r="3287" spans="1:8" ht="16.5" thickBot="1">
      <c r="A3287" s="12" t="s">
        <v>35</v>
      </c>
      <c r="B3287" s="24">
        <v>0</v>
      </c>
      <c r="C3287" s="26">
        <v>0</v>
      </c>
      <c r="D3287" s="24">
        <v>0</v>
      </c>
      <c r="E3287" s="26">
        <v>0</v>
      </c>
      <c r="F3287" s="26">
        <v>0</v>
      </c>
      <c r="G3287" s="26">
        <v>0</v>
      </c>
      <c r="H3287" s="109" t="s">
        <v>36</v>
      </c>
    </row>
    <row r="3288" spans="1:8" ht="16.5" thickBot="1">
      <c r="A3288" s="54" t="s">
        <v>37</v>
      </c>
      <c r="B3288" s="27">
        <v>0</v>
      </c>
      <c r="C3288" s="28">
        <v>0</v>
      </c>
      <c r="D3288" s="27">
        <v>0</v>
      </c>
      <c r="E3288" s="28">
        <v>0</v>
      </c>
      <c r="F3288" s="26">
        <v>0</v>
      </c>
      <c r="G3288" s="26">
        <v>0</v>
      </c>
      <c r="H3288" s="108" t="s">
        <v>38</v>
      </c>
    </row>
    <row r="3289" spans="1:8" ht="16.5" thickBot="1">
      <c r="A3289" s="75" t="s">
        <v>552</v>
      </c>
      <c r="B3289" s="77">
        <f t="shared" ref="B3289" si="385">SUM(B3267:B3288)</f>
        <v>7.883</v>
      </c>
      <c r="C3289" s="77">
        <f t="shared" ref="C3289" si="386">SUM(C3267:C3288)</f>
        <v>5.5540000000000012</v>
      </c>
      <c r="D3289" s="77">
        <f t="shared" ref="D3289" si="387">SUM(D3267:D3288)</f>
        <v>10.232999999999997</v>
      </c>
      <c r="E3289" s="77">
        <f t="shared" ref="E3289:G3289" si="388">SUM(E3267:E3288)</f>
        <v>11.843</v>
      </c>
      <c r="F3289" s="77">
        <f t="shared" si="388"/>
        <v>19.218</v>
      </c>
      <c r="G3289" s="77">
        <f t="shared" si="388"/>
        <v>17.779000000000003</v>
      </c>
      <c r="H3289" s="118" t="s">
        <v>855</v>
      </c>
    </row>
    <row r="3290" spans="1:8" ht="16.5" thickBot="1">
      <c r="A3290" s="75" t="s">
        <v>545</v>
      </c>
      <c r="B3290" s="77">
        <v>3601.9679999999998</v>
      </c>
      <c r="C3290" s="77">
        <v>1916.461</v>
      </c>
      <c r="D3290" s="77">
        <v>3708.498</v>
      </c>
      <c r="E3290" s="77">
        <v>1980.1389999999999</v>
      </c>
      <c r="F3290" s="126">
        <v>3922.0079999999998</v>
      </c>
      <c r="G3290" s="126">
        <v>2086.0300000000002</v>
      </c>
      <c r="H3290" s="112" t="s">
        <v>553</v>
      </c>
    </row>
    <row r="3291" spans="1:8">
      <c r="A3291" s="86"/>
      <c r="B3291" s="87"/>
      <c r="C3291" s="87"/>
      <c r="D3291" s="87"/>
      <c r="E3291" s="87"/>
      <c r="F3291" s="87"/>
      <c r="G3291" s="87"/>
      <c r="H3291" s="115"/>
    </row>
    <row r="3292" spans="1:8">
      <c r="A3292" s="119" t="s">
        <v>288</v>
      </c>
      <c r="H3292" s="120" t="s">
        <v>289</v>
      </c>
    </row>
    <row r="3293" spans="1:8">
      <c r="A3293" s="97" t="s">
        <v>735</v>
      </c>
      <c r="H3293" s="102" t="s">
        <v>311</v>
      </c>
    </row>
    <row r="3294" spans="1:8" ht="16.5" customHeight="1" thickBot="1">
      <c r="A3294" s="68" t="s">
        <v>43</v>
      </c>
      <c r="E3294" s="38"/>
      <c r="G3294" s="38" t="s">
        <v>477</v>
      </c>
      <c r="H3294" s="38" t="s">
        <v>476</v>
      </c>
    </row>
    <row r="3295" spans="1:8" ht="16.5" thickBot="1">
      <c r="A3295" s="55" t="s">
        <v>7</v>
      </c>
      <c r="B3295" s="238">
        <v>2016</v>
      </c>
      <c r="C3295" s="239"/>
      <c r="D3295" s="238">
        <v>2017</v>
      </c>
      <c r="E3295" s="239"/>
      <c r="F3295" s="238">
        <v>2018</v>
      </c>
      <c r="G3295" s="239"/>
      <c r="H3295" s="56" t="s">
        <v>3</v>
      </c>
    </row>
    <row r="3296" spans="1:8">
      <c r="A3296" s="57"/>
      <c r="B3296" s="54" t="s">
        <v>46</v>
      </c>
      <c r="C3296" s="103" t="s">
        <v>47</v>
      </c>
      <c r="D3296" s="103" t="s">
        <v>46</v>
      </c>
      <c r="E3296" s="22" t="s">
        <v>47</v>
      </c>
      <c r="F3296" s="103" t="s">
        <v>46</v>
      </c>
      <c r="G3296" s="22" t="s">
        <v>47</v>
      </c>
      <c r="H3296" s="58"/>
    </row>
    <row r="3297" spans="1:8" ht="16.5" thickBot="1">
      <c r="A3297" s="59"/>
      <c r="B3297" s="23" t="s">
        <v>48</v>
      </c>
      <c r="C3297" s="6" t="s">
        <v>49</v>
      </c>
      <c r="D3297" s="107" t="s">
        <v>48</v>
      </c>
      <c r="E3297" s="2" t="s">
        <v>49</v>
      </c>
      <c r="F3297" s="107" t="s">
        <v>48</v>
      </c>
      <c r="G3297" s="2" t="s">
        <v>49</v>
      </c>
      <c r="H3297" s="60"/>
    </row>
    <row r="3298" spans="1:8" ht="17.25" thickTop="1" thickBot="1">
      <c r="A3298" s="12" t="s">
        <v>13</v>
      </c>
      <c r="B3298" s="24">
        <v>1E-3</v>
      </c>
      <c r="C3298" s="26">
        <v>6.0000000000000001E-3</v>
      </c>
      <c r="D3298" s="24">
        <v>2E-3</v>
      </c>
      <c r="E3298" s="26">
        <v>7.0000000000000001E-3</v>
      </c>
      <c r="F3298" s="26">
        <v>0</v>
      </c>
      <c r="G3298" s="26">
        <v>0</v>
      </c>
      <c r="H3298" s="109" t="s">
        <v>819</v>
      </c>
    </row>
    <row r="3299" spans="1:8" ht="16.5" thickBot="1">
      <c r="A3299" s="12" t="s">
        <v>14</v>
      </c>
      <c r="B3299" s="24">
        <v>2.1539999999999999</v>
      </c>
      <c r="C3299" s="26">
        <v>1.2589999999999999</v>
      </c>
      <c r="D3299" s="24">
        <v>0.97699999999999998</v>
      </c>
      <c r="E3299" s="26">
        <v>0.80600000000000005</v>
      </c>
      <c r="F3299" s="26">
        <v>4.1449999999999996</v>
      </c>
      <c r="G3299" s="26">
        <v>7.2640000000000002</v>
      </c>
      <c r="H3299" s="109" t="s">
        <v>840</v>
      </c>
    </row>
    <row r="3300" spans="1:8" ht="16.5" thickBot="1">
      <c r="A3300" s="12" t="s">
        <v>15</v>
      </c>
      <c r="B3300" s="24">
        <v>0</v>
      </c>
      <c r="C3300" s="26">
        <v>2E-3</v>
      </c>
      <c r="D3300" s="24">
        <v>2.7E-2</v>
      </c>
      <c r="E3300" s="26">
        <v>0.08</v>
      </c>
      <c r="F3300" s="26">
        <v>2.3E-2</v>
      </c>
      <c r="G3300" s="26">
        <v>0.11</v>
      </c>
      <c r="H3300" s="109" t="s">
        <v>841</v>
      </c>
    </row>
    <row r="3301" spans="1:8" ht="16.5" thickBot="1">
      <c r="A3301" s="12" t="s">
        <v>16</v>
      </c>
      <c r="B3301" s="24">
        <v>0</v>
      </c>
      <c r="C3301" s="26">
        <v>0</v>
      </c>
      <c r="D3301" s="24">
        <v>0</v>
      </c>
      <c r="E3301" s="26">
        <v>0</v>
      </c>
      <c r="F3301" s="26">
        <v>0</v>
      </c>
      <c r="G3301" s="26">
        <v>0</v>
      </c>
      <c r="H3301" s="109" t="s">
        <v>844</v>
      </c>
    </row>
    <row r="3302" spans="1:8" ht="16.5" thickBot="1">
      <c r="A3302" s="12" t="s">
        <v>17</v>
      </c>
      <c r="B3302" s="24">
        <v>0</v>
      </c>
      <c r="C3302" s="26">
        <v>0</v>
      </c>
      <c r="D3302" s="24">
        <v>0</v>
      </c>
      <c r="E3302" s="26">
        <v>0</v>
      </c>
      <c r="F3302" s="26">
        <v>0</v>
      </c>
      <c r="G3302" s="26">
        <v>0</v>
      </c>
      <c r="H3302" s="109" t="s">
        <v>845</v>
      </c>
    </row>
    <row r="3303" spans="1:8" ht="16.5" thickBot="1">
      <c r="A3303" s="12" t="s">
        <v>18</v>
      </c>
      <c r="B3303" s="24">
        <v>0</v>
      </c>
      <c r="C3303" s="26">
        <v>0</v>
      </c>
      <c r="D3303" s="24">
        <v>0</v>
      </c>
      <c r="E3303" s="26">
        <v>0</v>
      </c>
      <c r="F3303" s="26">
        <v>0</v>
      </c>
      <c r="G3303" s="26">
        <v>0</v>
      </c>
      <c r="H3303" s="109" t="s">
        <v>820</v>
      </c>
    </row>
    <row r="3304" spans="1:8" ht="16.5" thickBot="1">
      <c r="A3304" s="12" t="s">
        <v>19</v>
      </c>
      <c r="B3304" s="24">
        <v>0</v>
      </c>
      <c r="C3304" s="26">
        <v>0</v>
      </c>
      <c r="D3304" s="24">
        <v>0</v>
      </c>
      <c r="E3304" s="26">
        <v>0</v>
      </c>
      <c r="F3304" s="26">
        <v>0</v>
      </c>
      <c r="G3304" s="26">
        <v>0</v>
      </c>
      <c r="H3304" s="109" t="s">
        <v>20</v>
      </c>
    </row>
    <row r="3305" spans="1:8" ht="16.5" thickBot="1">
      <c r="A3305" s="12" t="s">
        <v>21</v>
      </c>
      <c r="B3305" s="24">
        <v>7.9000000000000001E-2</v>
      </c>
      <c r="C3305" s="26">
        <v>0.13900000000000001</v>
      </c>
      <c r="D3305" s="24">
        <v>0.107</v>
      </c>
      <c r="E3305" s="26">
        <v>0.191</v>
      </c>
      <c r="F3305" s="26">
        <v>0.114</v>
      </c>
      <c r="G3305" s="26">
        <v>9.4E-2</v>
      </c>
      <c r="H3305" s="109" t="s">
        <v>846</v>
      </c>
    </row>
    <row r="3306" spans="1:8" ht="16.5" thickBot="1">
      <c r="A3306" s="12" t="s">
        <v>22</v>
      </c>
      <c r="B3306" s="24">
        <v>0</v>
      </c>
      <c r="C3306" s="26">
        <v>0</v>
      </c>
      <c r="D3306" s="24">
        <v>0</v>
      </c>
      <c r="E3306" s="26">
        <v>0</v>
      </c>
      <c r="F3306" s="26">
        <v>0</v>
      </c>
      <c r="G3306" s="26">
        <v>0</v>
      </c>
      <c r="H3306" s="109" t="s">
        <v>847</v>
      </c>
    </row>
    <row r="3307" spans="1:8" ht="16.5" thickBot="1">
      <c r="A3307" s="12" t="s">
        <v>23</v>
      </c>
      <c r="B3307" s="24">
        <v>1.8939999999999999</v>
      </c>
      <c r="C3307" s="26">
        <v>1.1539999999999999</v>
      </c>
      <c r="D3307" s="24">
        <v>1.8340000000000001</v>
      </c>
      <c r="E3307" s="26">
        <v>1.0920000000000001</v>
      </c>
      <c r="F3307" s="26">
        <v>1.139</v>
      </c>
      <c r="G3307" s="26">
        <v>0.64500000000000002</v>
      </c>
      <c r="H3307" s="109" t="s">
        <v>856</v>
      </c>
    </row>
    <row r="3308" spans="1:8" ht="16.5" thickBot="1">
      <c r="A3308" s="12" t="s">
        <v>24</v>
      </c>
      <c r="B3308" s="24">
        <v>0</v>
      </c>
      <c r="C3308" s="26">
        <v>0</v>
      </c>
      <c r="D3308" s="24">
        <v>0</v>
      </c>
      <c r="E3308" s="26">
        <v>0</v>
      </c>
      <c r="F3308" s="26">
        <v>0</v>
      </c>
      <c r="G3308" s="26">
        <v>0</v>
      </c>
      <c r="H3308" s="109" t="s">
        <v>818</v>
      </c>
    </row>
    <row r="3309" spans="1:8" ht="16.5" thickBot="1">
      <c r="A3309" s="12" t="s">
        <v>25</v>
      </c>
      <c r="B3309" s="24">
        <v>0</v>
      </c>
      <c r="C3309" s="26">
        <v>0</v>
      </c>
      <c r="D3309" s="24">
        <v>0</v>
      </c>
      <c r="E3309" s="26">
        <v>0</v>
      </c>
      <c r="F3309" s="26">
        <v>1E-3</v>
      </c>
      <c r="G3309" s="26">
        <v>2E-3</v>
      </c>
      <c r="H3309" s="109" t="s">
        <v>26</v>
      </c>
    </row>
    <row r="3310" spans="1:8" ht="16.5" thickBot="1">
      <c r="A3310" s="12" t="s">
        <v>27</v>
      </c>
      <c r="B3310" s="24">
        <v>8.9999999999999993E-3</v>
      </c>
      <c r="C3310" s="26">
        <v>8.9999999999999993E-3</v>
      </c>
      <c r="D3310" s="24">
        <v>0</v>
      </c>
      <c r="E3310" s="26">
        <v>0</v>
      </c>
      <c r="F3310" s="26">
        <v>0</v>
      </c>
      <c r="G3310" s="26">
        <v>0</v>
      </c>
      <c r="H3310" s="109" t="s">
        <v>851</v>
      </c>
    </row>
    <row r="3311" spans="1:8" ht="16.5" thickBot="1">
      <c r="A3311" s="12" t="s">
        <v>28</v>
      </c>
      <c r="B3311" s="24">
        <v>0.433</v>
      </c>
      <c r="C3311" s="26">
        <v>0.92700000000000005</v>
      </c>
      <c r="D3311" s="24">
        <v>0.33</v>
      </c>
      <c r="E3311" s="26">
        <v>0.73699999999999999</v>
      </c>
      <c r="F3311" s="26">
        <f>D3311/E3311*G3311</f>
        <v>0.64746268656716421</v>
      </c>
      <c r="G3311" s="26">
        <v>1.446</v>
      </c>
      <c r="H3311" s="109" t="s">
        <v>853</v>
      </c>
    </row>
    <row r="3312" spans="1:8" ht="16.5" thickBot="1">
      <c r="A3312" s="12" t="s">
        <v>29</v>
      </c>
      <c r="B3312" s="24">
        <v>0</v>
      </c>
      <c r="C3312" s="26">
        <v>0</v>
      </c>
      <c r="D3312" s="24">
        <v>0</v>
      </c>
      <c r="E3312" s="26">
        <v>0</v>
      </c>
      <c r="F3312" s="26">
        <v>0</v>
      </c>
      <c r="G3312" s="26">
        <v>0</v>
      </c>
      <c r="H3312" s="109" t="s">
        <v>821</v>
      </c>
    </row>
    <row r="3313" spans="1:8" ht="16.5" thickBot="1">
      <c r="A3313" s="12" t="s">
        <v>30</v>
      </c>
      <c r="B3313" s="24">
        <v>0</v>
      </c>
      <c r="C3313" s="26">
        <v>0</v>
      </c>
      <c r="D3313" s="24">
        <v>0</v>
      </c>
      <c r="E3313" s="26">
        <v>0</v>
      </c>
      <c r="F3313" s="26">
        <v>0</v>
      </c>
      <c r="G3313" s="26">
        <v>0</v>
      </c>
      <c r="H3313" s="109" t="s">
        <v>848</v>
      </c>
    </row>
    <row r="3314" spans="1:8" ht="16.5" thickBot="1">
      <c r="A3314" s="12" t="s">
        <v>31</v>
      </c>
      <c r="B3314" s="24">
        <v>0.497</v>
      </c>
      <c r="C3314" s="26">
        <v>0.56899999999999995</v>
      </c>
      <c r="D3314" s="24">
        <v>0.82799999999999996</v>
      </c>
      <c r="E3314" s="26">
        <v>0.72599999999999998</v>
      </c>
      <c r="F3314" s="26">
        <v>1.2410000000000001</v>
      </c>
      <c r="G3314" s="26">
        <v>1.0780000000000001</v>
      </c>
      <c r="H3314" s="109" t="s">
        <v>849</v>
      </c>
    </row>
    <row r="3315" spans="1:8" ht="16.5" thickBot="1">
      <c r="A3315" s="12" t="s">
        <v>32</v>
      </c>
      <c r="B3315" s="24">
        <v>1E-3</v>
      </c>
      <c r="C3315" s="26">
        <v>1E-3</v>
      </c>
      <c r="D3315" s="24">
        <v>0</v>
      </c>
      <c r="E3315" s="26">
        <v>0</v>
      </c>
      <c r="F3315" s="26">
        <v>0</v>
      </c>
      <c r="G3315" s="26">
        <v>0</v>
      </c>
      <c r="H3315" s="109" t="s">
        <v>854</v>
      </c>
    </row>
    <row r="3316" spans="1:8" ht="16.5" thickBot="1">
      <c r="A3316" s="12" t="s">
        <v>33</v>
      </c>
      <c r="B3316" s="24">
        <v>0.17799999999999999</v>
      </c>
      <c r="C3316" s="26">
        <v>0.38100000000000001</v>
      </c>
      <c r="D3316" s="24">
        <v>5.6000000000000001E-2</v>
      </c>
      <c r="E3316" s="26">
        <v>0.18099999999999999</v>
      </c>
      <c r="F3316" s="26">
        <v>0.25</v>
      </c>
      <c r="G3316" s="26">
        <v>0.65400000000000003</v>
      </c>
      <c r="H3316" s="109" t="s">
        <v>852</v>
      </c>
    </row>
    <row r="3317" spans="1:8" ht="16.5" thickBot="1">
      <c r="A3317" s="12" t="s">
        <v>34</v>
      </c>
      <c r="B3317" s="24">
        <v>6.2290000000000001</v>
      </c>
      <c r="C3317" s="26">
        <v>16.934999999999999</v>
      </c>
      <c r="D3317" s="24">
        <v>16.396999999999998</v>
      </c>
      <c r="E3317" s="26">
        <v>45.935000000000002</v>
      </c>
      <c r="F3317" s="26">
        <v>16.946000000000002</v>
      </c>
      <c r="G3317" s="26">
        <v>55.968000000000004</v>
      </c>
      <c r="H3317" s="109" t="s">
        <v>850</v>
      </c>
    </row>
    <row r="3318" spans="1:8" ht="16.5" thickBot="1">
      <c r="A3318" s="12" t="s">
        <v>35</v>
      </c>
      <c r="B3318" s="24">
        <v>0</v>
      </c>
      <c r="C3318" s="26">
        <v>0</v>
      </c>
      <c r="D3318" s="24">
        <v>0</v>
      </c>
      <c r="E3318" s="26">
        <v>0</v>
      </c>
      <c r="F3318" s="26">
        <v>0</v>
      </c>
      <c r="G3318" s="26">
        <v>0</v>
      </c>
      <c r="H3318" s="109" t="s">
        <v>36</v>
      </c>
    </row>
    <row r="3319" spans="1:8" ht="16.5" thickBot="1">
      <c r="A3319" s="54" t="s">
        <v>37</v>
      </c>
      <c r="B3319" s="27">
        <v>0</v>
      </c>
      <c r="C3319" s="28">
        <v>0</v>
      </c>
      <c r="D3319" s="27">
        <v>0.153</v>
      </c>
      <c r="E3319" s="28">
        <v>0.14199999999999999</v>
      </c>
      <c r="F3319" s="26">
        <v>0.13200000000000001</v>
      </c>
      <c r="G3319" s="26">
        <v>0.185</v>
      </c>
      <c r="H3319" s="108" t="s">
        <v>38</v>
      </c>
    </row>
    <row r="3320" spans="1:8" ht="16.5" thickBot="1">
      <c r="A3320" s="75" t="s">
        <v>552</v>
      </c>
      <c r="B3320" s="77">
        <f t="shared" ref="B3320" si="389">SUM(B3298:B3319)</f>
        <v>11.475000000000001</v>
      </c>
      <c r="C3320" s="77">
        <f t="shared" ref="C3320" si="390">SUM(C3298:C3319)</f>
        <v>21.381999999999998</v>
      </c>
      <c r="D3320" s="77">
        <f t="shared" ref="D3320" si="391">SUM(D3298:D3319)</f>
        <v>20.710999999999999</v>
      </c>
      <c r="E3320" s="77">
        <f t="shared" ref="E3320:G3320" si="392">SUM(E3298:E3319)</f>
        <v>49.897000000000006</v>
      </c>
      <c r="F3320" s="77">
        <f t="shared" si="392"/>
        <v>24.638462686567166</v>
      </c>
      <c r="G3320" s="77">
        <f t="shared" si="392"/>
        <v>67.446000000000012</v>
      </c>
      <c r="H3320" s="118" t="s">
        <v>855</v>
      </c>
    </row>
    <row r="3321" spans="1:8" ht="16.5" thickBot="1">
      <c r="A3321" s="75" t="s">
        <v>545</v>
      </c>
      <c r="B3321" s="77">
        <v>1868.2829999999999</v>
      </c>
      <c r="C3321" s="77">
        <v>4326.0889999999999</v>
      </c>
      <c r="D3321" s="77">
        <v>1994.7049999999999</v>
      </c>
      <c r="E3321" s="77">
        <v>5842.7060000000001</v>
      </c>
      <c r="F3321" s="126">
        <v>2427.56</v>
      </c>
      <c r="G3321" s="126">
        <v>5677.4620000000004</v>
      </c>
      <c r="H3321" s="112" t="s">
        <v>553</v>
      </c>
    </row>
    <row r="3322" spans="1:8">
      <c r="A3322" s="17"/>
      <c r="B3322" s="7"/>
      <c r="C3322" s="7"/>
      <c r="D3322" s="7"/>
      <c r="E3322" s="7"/>
      <c r="F3322" s="7"/>
      <c r="G3322" s="7"/>
    </row>
    <row r="3323" spans="1:8">
      <c r="A3323" s="119" t="s">
        <v>290</v>
      </c>
      <c r="H3323" s="120" t="s">
        <v>291</v>
      </c>
    </row>
    <row r="3324" spans="1:8">
      <c r="A3324" s="97" t="s">
        <v>736</v>
      </c>
      <c r="H3324" s="102" t="s">
        <v>314</v>
      </c>
    </row>
    <row r="3325" spans="1:8" ht="16.5" customHeight="1" thickBot="1">
      <c r="A3325" s="68" t="s">
        <v>43</v>
      </c>
      <c r="E3325" s="38"/>
      <c r="G3325" s="38" t="s">
        <v>477</v>
      </c>
      <c r="H3325" s="38" t="s">
        <v>476</v>
      </c>
    </row>
    <row r="3326" spans="1:8" ht="16.5" thickBot="1">
      <c r="A3326" s="55" t="s">
        <v>7</v>
      </c>
      <c r="B3326" s="238">
        <v>2016</v>
      </c>
      <c r="C3326" s="239"/>
      <c r="D3326" s="238">
        <v>2017</v>
      </c>
      <c r="E3326" s="239"/>
      <c r="F3326" s="238">
        <v>2018</v>
      </c>
      <c r="G3326" s="239"/>
      <c r="H3326" s="56" t="s">
        <v>3</v>
      </c>
    </row>
    <row r="3327" spans="1:8">
      <c r="A3327" s="57"/>
      <c r="B3327" s="54" t="s">
        <v>46</v>
      </c>
      <c r="C3327" s="103" t="s">
        <v>47</v>
      </c>
      <c r="D3327" s="103" t="s">
        <v>46</v>
      </c>
      <c r="E3327" s="22" t="s">
        <v>47</v>
      </c>
      <c r="F3327" s="144" t="s">
        <v>46</v>
      </c>
      <c r="G3327" s="22" t="s">
        <v>47</v>
      </c>
      <c r="H3327" s="58"/>
    </row>
    <row r="3328" spans="1:8" ht="16.5" thickBot="1">
      <c r="A3328" s="59"/>
      <c r="B3328" s="23" t="s">
        <v>48</v>
      </c>
      <c r="C3328" s="6" t="s">
        <v>49</v>
      </c>
      <c r="D3328" s="107" t="s">
        <v>48</v>
      </c>
      <c r="E3328" s="2" t="s">
        <v>49</v>
      </c>
      <c r="F3328" s="147" t="s">
        <v>48</v>
      </c>
      <c r="G3328" s="2" t="s">
        <v>49</v>
      </c>
      <c r="H3328" s="60"/>
    </row>
    <row r="3329" spans="1:8" ht="17.25" thickTop="1" thickBot="1">
      <c r="A3329" s="12" t="s">
        <v>13</v>
      </c>
      <c r="B3329" s="24">
        <v>0</v>
      </c>
      <c r="C3329" s="26">
        <v>0</v>
      </c>
      <c r="D3329" s="26">
        <v>0</v>
      </c>
      <c r="E3329" s="26">
        <v>0</v>
      </c>
      <c r="F3329" s="26">
        <v>0</v>
      </c>
      <c r="G3329" s="26">
        <v>0</v>
      </c>
      <c r="H3329" s="149" t="s">
        <v>819</v>
      </c>
    </row>
    <row r="3330" spans="1:8" ht="16.5" thickBot="1">
      <c r="A3330" s="12" t="s">
        <v>14</v>
      </c>
      <c r="B3330" s="24">
        <v>0.129</v>
      </c>
      <c r="C3330" s="26">
        <v>0.112</v>
      </c>
      <c r="D3330" s="24">
        <v>0.14399999999999999</v>
      </c>
      <c r="E3330" s="26">
        <v>9.8000000000000004E-2</v>
      </c>
      <c r="F3330" s="26">
        <v>0.755</v>
      </c>
      <c r="G3330" s="26">
        <v>0.38800000000000001</v>
      </c>
      <c r="H3330" s="149" t="s">
        <v>840</v>
      </c>
    </row>
    <row r="3331" spans="1:8" ht="16.5" thickBot="1">
      <c r="A3331" s="12" t="s">
        <v>15</v>
      </c>
      <c r="B3331" s="24">
        <v>0</v>
      </c>
      <c r="C3331" s="26">
        <v>5.8000000000000003E-2</v>
      </c>
      <c r="D3331" s="24">
        <v>0</v>
      </c>
      <c r="E3331" s="26">
        <v>4.0000000000000001E-3</v>
      </c>
      <c r="F3331" s="26">
        <v>0.11799999999999999</v>
      </c>
      <c r="G3331" s="26">
        <v>0.17299999999999999</v>
      </c>
      <c r="H3331" s="149" t="s">
        <v>841</v>
      </c>
    </row>
    <row r="3332" spans="1:8" ht="16.5" thickBot="1">
      <c r="A3332" s="12" t="s">
        <v>16</v>
      </c>
      <c r="B3332" s="24">
        <v>0</v>
      </c>
      <c r="C3332" s="26">
        <v>0</v>
      </c>
      <c r="D3332" s="24">
        <v>0</v>
      </c>
      <c r="E3332" s="26">
        <v>0</v>
      </c>
      <c r="F3332" s="26">
        <v>0</v>
      </c>
      <c r="G3332" s="26">
        <v>0</v>
      </c>
      <c r="H3332" s="149" t="s">
        <v>844</v>
      </c>
    </row>
    <row r="3333" spans="1:8" ht="16.5" thickBot="1">
      <c r="A3333" s="12" t="s">
        <v>17</v>
      </c>
      <c r="B3333" s="24">
        <v>7.0000000000000001E-3</v>
      </c>
      <c r="C3333" s="26">
        <v>2E-3</v>
      </c>
      <c r="D3333" s="24">
        <v>0</v>
      </c>
      <c r="E3333" s="26">
        <v>0</v>
      </c>
      <c r="F3333" s="26">
        <v>0</v>
      </c>
      <c r="G3333" s="26">
        <v>0</v>
      </c>
      <c r="H3333" s="149" t="s">
        <v>845</v>
      </c>
    </row>
    <row r="3334" spans="1:8" ht="16.5" thickBot="1">
      <c r="A3334" s="12" t="s">
        <v>18</v>
      </c>
      <c r="B3334" s="24">
        <v>0</v>
      </c>
      <c r="C3334" s="26">
        <v>0</v>
      </c>
      <c r="D3334" s="24">
        <v>0</v>
      </c>
      <c r="E3334" s="26">
        <v>0</v>
      </c>
      <c r="F3334" s="26">
        <v>0</v>
      </c>
      <c r="G3334" s="26">
        <v>0</v>
      </c>
      <c r="H3334" s="149" t="s">
        <v>820</v>
      </c>
    </row>
    <row r="3335" spans="1:8" ht="16.5" thickBot="1">
      <c r="A3335" s="12" t="s">
        <v>19</v>
      </c>
      <c r="B3335" s="24">
        <v>0</v>
      </c>
      <c r="C3335" s="26">
        <v>0</v>
      </c>
      <c r="D3335" s="24">
        <v>0</v>
      </c>
      <c r="E3335" s="26">
        <v>0</v>
      </c>
      <c r="F3335" s="26">
        <v>0</v>
      </c>
      <c r="G3335" s="26">
        <v>0</v>
      </c>
      <c r="H3335" s="149" t="s">
        <v>20</v>
      </c>
    </row>
    <row r="3336" spans="1:8" ht="16.5" thickBot="1">
      <c r="A3336" s="12" t="s">
        <v>21</v>
      </c>
      <c r="B3336" s="24">
        <v>0.112</v>
      </c>
      <c r="C3336" s="26">
        <v>4.2999999999999997E-2</v>
      </c>
      <c r="D3336" s="24">
        <v>0.19600000000000001</v>
      </c>
      <c r="E3336" s="26">
        <v>7.0999999999999994E-2</v>
      </c>
      <c r="F3336" s="26">
        <v>0.16200000000000001</v>
      </c>
      <c r="G3336" s="26">
        <v>4.4999999999999998E-2</v>
      </c>
      <c r="H3336" s="149" t="s">
        <v>846</v>
      </c>
    </row>
    <row r="3337" spans="1:8" ht="16.5" thickBot="1">
      <c r="A3337" s="12" t="s">
        <v>22</v>
      </c>
      <c r="B3337" s="24">
        <v>0</v>
      </c>
      <c r="C3337" s="26">
        <v>0</v>
      </c>
      <c r="D3337" s="24">
        <v>0</v>
      </c>
      <c r="E3337" s="26">
        <v>0</v>
      </c>
      <c r="F3337" s="26">
        <v>0</v>
      </c>
      <c r="G3337" s="26">
        <v>0</v>
      </c>
      <c r="H3337" s="149" t="s">
        <v>847</v>
      </c>
    </row>
    <row r="3338" spans="1:8" ht="16.5" thickBot="1">
      <c r="A3338" s="12" t="s">
        <v>23</v>
      </c>
      <c r="B3338" s="24">
        <v>0</v>
      </c>
      <c r="C3338" s="26">
        <v>0</v>
      </c>
      <c r="D3338" s="24">
        <v>0</v>
      </c>
      <c r="E3338" s="26">
        <v>0</v>
      </c>
      <c r="F3338" s="26">
        <v>0</v>
      </c>
      <c r="G3338" s="26">
        <v>0</v>
      </c>
      <c r="H3338" s="149" t="s">
        <v>856</v>
      </c>
    </row>
    <row r="3339" spans="1:8" ht="16.5" thickBot="1">
      <c r="A3339" s="12" t="s">
        <v>24</v>
      </c>
      <c r="B3339" s="24">
        <v>0</v>
      </c>
      <c r="C3339" s="26">
        <v>0</v>
      </c>
      <c r="D3339" s="24">
        <v>0</v>
      </c>
      <c r="E3339" s="26">
        <v>0</v>
      </c>
      <c r="F3339" s="26">
        <v>0</v>
      </c>
      <c r="G3339" s="26">
        <v>0</v>
      </c>
      <c r="H3339" s="149" t="s">
        <v>818</v>
      </c>
    </row>
    <row r="3340" spans="1:8" ht="16.5" thickBot="1">
      <c r="A3340" s="12" t="s">
        <v>25</v>
      </c>
      <c r="B3340" s="24">
        <v>0</v>
      </c>
      <c r="C3340" s="26">
        <v>0</v>
      </c>
      <c r="D3340" s="24">
        <v>0</v>
      </c>
      <c r="E3340" s="26">
        <v>0</v>
      </c>
      <c r="F3340" s="26">
        <v>0</v>
      </c>
      <c r="G3340" s="26">
        <v>0</v>
      </c>
      <c r="H3340" s="149" t="s">
        <v>26</v>
      </c>
    </row>
    <row r="3341" spans="1:8" ht="16.5" thickBot="1">
      <c r="A3341" s="12" t="s">
        <v>27</v>
      </c>
      <c r="B3341" s="24">
        <v>1.2999999999999999E-2</v>
      </c>
      <c r="C3341" s="26">
        <v>1.0999999999999999E-2</v>
      </c>
      <c r="D3341" s="24">
        <v>3.3000000000000002E-2</v>
      </c>
      <c r="E3341" s="26">
        <v>0.01</v>
      </c>
      <c r="F3341" s="26">
        <v>0</v>
      </c>
      <c r="G3341" s="26">
        <v>0</v>
      </c>
      <c r="H3341" s="149" t="s">
        <v>851</v>
      </c>
    </row>
    <row r="3342" spans="1:8" ht="16.5" thickBot="1">
      <c r="A3342" s="12" t="s">
        <v>28</v>
      </c>
      <c r="B3342" s="24">
        <v>0</v>
      </c>
      <c r="C3342" s="26">
        <v>0</v>
      </c>
      <c r="D3342" s="24">
        <v>0</v>
      </c>
      <c r="E3342" s="26">
        <v>0</v>
      </c>
      <c r="F3342" s="26">
        <v>0</v>
      </c>
      <c r="G3342" s="26">
        <v>0</v>
      </c>
      <c r="H3342" s="149" t="s">
        <v>853</v>
      </c>
    </row>
    <row r="3343" spans="1:8" ht="16.5" thickBot="1">
      <c r="A3343" s="12" t="s">
        <v>29</v>
      </c>
      <c r="B3343" s="24">
        <v>0</v>
      </c>
      <c r="C3343" s="26">
        <v>0</v>
      </c>
      <c r="D3343" s="24">
        <v>0</v>
      </c>
      <c r="E3343" s="26">
        <v>0</v>
      </c>
      <c r="F3343" s="26">
        <v>0</v>
      </c>
      <c r="G3343" s="26">
        <v>0</v>
      </c>
      <c r="H3343" s="149" t="s">
        <v>821</v>
      </c>
    </row>
    <row r="3344" spans="1:8" ht="16.5" thickBot="1">
      <c r="A3344" s="12" t="s">
        <v>30</v>
      </c>
      <c r="B3344" s="24">
        <v>2.4E-2</v>
      </c>
      <c r="C3344" s="26">
        <v>5.8000000000000003E-2</v>
      </c>
      <c r="D3344" s="24">
        <v>0</v>
      </c>
      <c r="E3344" s="26">
        <v>0</v>
      </c>
      <c r="F3344" s="26">
        <v>0</v>
      </c>
      <c r="G3344" s="26">
        <v>0</v>
      </c>
      <c r="H3344" s="149" t="s">
        <v>848</v>
      </c>
    </row>
    <row r="3345" spans="1:8" ht="16.5" thickBot="1">
      <c r="A3345" s="12" t="s">
        <v>31</v>
      </c>
      <c r="B3345" s="24">
        <v>0</v>
      </c>
      <c r="C3345" s="26">
        <v>0</v>
      </c>
      <c r="D3345" s="24">
        <v>0</v>
      </c>
      <c r="E3345" s="26">
        <v>0</v>
      </c>
      <c r="F3345" s="26">
        <v>0</v>
      </c>
      <c r="G3345" s="26">
        <v>0</v>
      </c>
      <c r="H3345" s="149" t="s">
        <v>849</v>
      </c>
    </row>
    <row r="3346" spans="1:8" ht="16.5" thickBot="1">
      <c r="A3346" s="12" t="s">
        <v>32</v>
      </c>
      <c r="B3346" s="24">
        <v>0</v>
      </c>
      <c r="C3346" s="26">
        <v>0</v>
      </c>
      <c r="D3346" s="24">
        <v>0</v>
      </c>
      <c r="E3346" s="26">
        <v>0</v>
      </c>
      <c r="F3346" s="26">
        <v>0</v>
      </c>
      <c r="G3346" s="26">
        <v>0</v>
      </c>
      <c r="H3346" s="149" t="s">
        <v>854</v>
      </c>
    </row>
    <row r="3347" spans="1:8" ht="16.5" thickBot="1">
      <c r="A3347" s="12" t="s">
        <v>33</v>
      </c>
      <c r="B3347" s="24">
        <v>4.4736842105263158E-2</v>
      </c>
      <c r="C3347" s="26">
        <v>5.0999999999999997E-2</v>
      </c>
      <c r="D3347" s="24">
        <v>0.05</v>
      </c>
      <c r="E3347" s="26">
        <v>5.7000000000000002E-2</v>
      </c>
      <c r="F3347" s="26">
        <v>0.24199999999999999</v>
      </c>
      <c r="G3347" s="26">
        <v>0.14299999999999999</v>
      </c>
      <c r="H3347" s="149" t="s">
        <v>852</v>
      </c>
    </row>
    <row r="3348" spans="1:8" ht="16.5" thickBot="1">
      <c r="A3348" s="12" t="s">
        <v>34</v>
      </c>
      <c r="B3348" s="24">
        <v>6.0000000000000001E-3</v>
      </c>
      <c r="C3348" s="26">
        <v>8.9999999999999993E-3</v>
      </c>
      <c r="D3348" s="24">
        <v>2E-3</v>
      </c>
      <c r="E3348" s="26">
        <v>1E-3</v>
      </c>
      <c r="F3348" s="26">
        <v>6.0000000000000001E-3</v>
      </c>
      <c r="G3348" s="26">
        <v>5.0000000000000001E-3</v>
      </c>
      <c r="H3348" s="149" t="s">
        <v>850</v>
      </c>
    </row>
    <row r="3349" spans="1:8" ht="16.5" thickBot="1">
      <c r="A3349" s="12" t="s">
        <v>35</v>
      </c>
      <c r="B3349" s="24">
        <v>0</v>
      </c>
      <c r="C3349" s="26">
        <v>0</v>
      </c>
      <c r="D3349" s="24">
        <v>0</v>
      </c>
      <c r="E3349" s="26">
        <v>0</v>
      </c>
      <c r="F3349" s="26">
        <v>0</v>
      </c>
      <c r="G3349" s="26">
        <v>0</v>
      </c>
      <c r="H3349" s="149" t="s">
        <v>36</v>
      </c>
    </row>
    <row r="3350" spans="1:8" ht="16.5" thickBot="1">
      <c r="A3350" s="54" t="s">
        <v>37</v>
      </c>
      <c r="B3350" s="27">
        <v>0</v>
      </c>
      <c r="C3350" s="28">
        <v>0</v>
      </c>
      <c r="D3350" s="27">
        <v>0</v>
      </c>
      <c r="E3350" s="28">
        <v>0</v>
      </c>
      <c r="F3350" s="26">
        <v>2E-3</v>
      </c>
      <c r="G3350" s="26">
        <v>2E-3</v>
      </c>
      <c r="H3350" s="148" t="s">
        <v>38</v>
      </c>
    </row>
    <row r="3351" spans="1:8" ht="16.5" thickBot="1">
      <c r="A3351" s="75" t="s">
        <v>552</v>
      </c>
      <c r="B3351" s="77">
        <f t="shared" ref="B3351" si="393">SUM(B3329:B3350)</f>
        <v>0.33573684210526322</v>
      </c>
      <c r="C3351" s="77">
        <f t="shared" ref="C3351" si="394">SUM(C3329:C3350)</f>
        <v>0.34400000000000003</v>
      </c>
      <c r="D3351" s="77">
        <f t="shared" ref="D3351" si="395">SUM(D3329:D3350)</f>
        <v>0.42499999999999999</v>
      </c>
      <c r="E3351" s="77">
        <f t="shared" ref="E3351:G3351" si="396">SUM(E3329:E3350)</f>
        <v>0.24099999999999999</v>
      </c>
      <c r="F3351" s="77">
        <f t="shared" si="396"/>
        <v>1.2849999999999999</v>
      </c>
      <c r="G3351" s="77">
        <f t="shared" si="396"/>
        <v>0.75600000000000001</v>
      </c>
      <c r="H3351" s="118" t="s">
        <v>855</v>
      </c>
    </row>
    <row r="3352" spans="1:8" ht="16.5" thickBot="1">
      <c r="A3352" s="75" t="s">
        <v>545</v>
      </c>
      <c r="B3352" s="77">
        <v>359.113</v>
      </c>
      <c r="C3352" s="77">
        <v>269.97500000000002</v>
      </c>
      <c r="D3352" s="77">
        <v>366.88</v>
      </c>
      <c r="E3352" s="77">
        <v>272.221</v>
      </c>
      <c r="F3352" s="126">
        <v>354.27800000000002</v>
      </c>
      <c r="G3352" s="126">
        <v>292.56</v>
      </c>
      <c r="H3352" s="112" t="s">
        <v>553</v>
      </c>
    </row>
    <row r="3357" spans="1:8">
      <c r="A3357" s="119" t="s">
        <v>292</v>
      </c>
      <c r="H3357" s="120" t="s">
        <v>293</v>
      </c>
    </row>
    <row r="3358" spans="1:8">
      <c r="A3358" s="97" t="s">
        <v>737</v>
      </c>
      <c r="H3358" s="102" t="s">
        <v>317</v>
      </c>
    </row>
    <row r="3359" spans="1:8" ht="16.5" customHeight="1" thickBot="1">
      <c r="A3359" s="68" t="s">
        <v>43</v>
      </c>
      <c r="E3359" s="38"/>
      <c r="G3359" s="38" t="s">
        <v>477</v>
      </c>
      <c r="H3359" s="38" t="s">
        <v>476</v>
      </c>
    </row>
    <row r="3360" spans="1:8" ht="16.5" thickBot="1">
      <c r="A3360" s="55" t="s">
        <v>7</v>
      </c>
      <c r="B3360" s="238">
        <v>2016</v>
      </c>
      <c r="C3360" s="239"/>
      <c r="D3360" s="238">
        <v>2017</v>
      </c>
      <c r="E3360" s="239"/>
      <c r="F3360" s="259">
        <v>2018</v>
      </c>
      <c r="G3360" s="260"/>
      <c r="H3360" s="192" t="s">
        <v>3</v>
      </c>
    </row>
    <row r="3361" spans="1:8">
      <c r="A3361" s="57"/>
      <c r="B3361" s="54" t="s">
        <v>46</v>
      </c>
      <c r="C3361" s="103" t="s">
        <v>47</v>
      </c>
      <c r="D3361" s="103" t="s">
        <v>46</v>
      </c>
      <c r="E3361" s="22" t="s">
        <v>47</v>
      </c>
      <c r="F3361" s="193" t="s">
        <v>46</v>
      </c>
      <c r="G3361" s="194" t="s">
        <v>47</v>
      </c>
      <c r="H3361" s="195"/>
    </row>
    <row r="3362" spans="1:8" ht="16.5" thickBot="1">
      <c r="A3362" s="59"/>
      <c r="B3362" s="23" t="s">
        <v>48</v>
      </c>
      <c r="C3362" s="6" t="s">
        <v>49</v>
      </c>
      <c r="D3362" s="107" t="s">
        <v>48</v>
      </c>
      <c r="E3362" s="2" t="s">
        <v>49</v>
      </c>
      <c r="F3362" s="196" t="s">
        <v>48</v>
      </c>
      <c r="G3362" s="197" t="s">
        <v>49</v>
      </c>
      <c r="H3362" s="198"/>
    </row>
    <row r="3363" spans="1:8" ht="17.25" thickTop="1" thickBot="1">
      <c r="A3363" s="12" t="s">
        <v>13</v>
      </c>
      <c r="B3363" s="24">
        <v>0.60599999999999998</v>
      </c>
      <c r="C3363" s="26">
        <v>0.82899999999999996</v>
      </c>
      <c r="D3363" s="24">
        <v>0.222</v>
      </c>
      <c r="E3363" s="26">
        <v>0.433</v>
      </c>
      <c r="F3363" s="26">
        <v>0.30499999999999999</v>
      </c>
      <c r="G3363" s="26">
        <v>0.50900000000000001</v>
      </c>
      <c r="H3363" s="199" t="s">
        <v>819</v>
      </c>
    </row>
    <row r="3364" spans="1:8" ht="16.5" thickBot="1">
      <c r="A3364" s="12" t="s">
        <v>14</v>
      </c>
      <c r="B3364" s="24">
        <v>27.032</v>
      </c>
      <c r="C3364" s="26">
        <v>25.847000000000001</v>
      </c>
      <c r="D3364" s="24">
        <v>17.844000000000001</v>
      </c>
      <c r="E3364" s="26">
        <v>24.178999999999998</v>
      </c>
      <c r="F3364" s="26">
        <v>22.204000000000001</v>
      </c>
      <c r="G3364" s="26">
        <v>64.89</v>
      </c>
      <c r="H3364" s="199" t="s">
        <v>840</v>
      </c>
    </row>
    <row r="3365" spans="1:8" ht="16.5" thickBot="1">
      <c r="A3365" s="12" t="s">
        <v>15</v>
      </c>
      <c r="B3365" s="24">
        <v>0.13400000000000001</v>
      </c>
      <c r="C3365" s="26">
        <v>0.215</v>
      </c>
      <c r="D3365" s="24">
        <v>0.14699999999999999</v>
      </c>
      <c r="E3365" s="26">
        <v>0.22</v>
      </c>
      <c r="F3365" s="26">
        <v>0.21</v>
      </c>
      <c r="G3365" s="26">
        <v>0.48499999999999999</v>
      </c>
      <c r="H3365" s="199" t="s">
        <v>841</v>
      </c>
    </row>
    <row r="3366" spans="1:8" ht="16.5" thickBot="1">
      <c r="A3366" s="12" t="s">
        <v>16</v>
      </c>
      <c r="B3366" s="24">
        <v>4.7889999999999997</v>
      </c>
      <c r="C3366" s="26">
        <v>4.9029999999999996</v>
      </c>
      <c r="D3366" s="24">
        <v>4.4859999999999998</v>
      </c>
      <c r="E3366" s="26">
        <v>7.0129999999999999</v>
      </c>
      <c r="F3366" s="26">
        <v>8.8889999999999993</v>
      </c>
      <c r="G3366" s="26">
        <v>10.561999999999999</v>
      </c>
      <c r="H3366" s="199" t="s">
        <v>844</v>
      </c>
    </row>
    <row r="3367" spans="1:8" ht="16.5" thickBot="1">
      <c r="A3367" s="12" t="s">
        <v>17</v>
      </c>
      <c r="B3367" s="24">
        <v>5.7680999999999996E-2</v>
      </c>
      <c r="C3367" s="26">
        <v>5.9388637139999985E-2</v>
      </c>
      <c r="D3367" s="24">
        <v>5.8654000000000005E-2</v>
      </c>
      <c r="E3367" s="26">
        <v>5.2971041130000007E-2</v>
      </c>
      <c r="F3367" s="26">
        <v>3.2000000000000001E-2</v>
      </c>
      <c r="G3367" s="26">
        <v>1.9E-2</v>
      </c>
      <c r="H3367" s="199" t="s">
        <v>845</v>
      </c>
    </row>
    <row r="3368" spans="1:8" ht="16.5" thickBot="1">
      <c r="A3368" s="12" t="s">
        <v>18</v>
      </c>
      <c r="B3368" s="24">
        <v>0</v>
      </c>
      <c r="C3368" s="26">
        <v>0</v>
      </c>
      <c r="D3368" s="24">
        <v>0</v>
      </c>
      <c r="E3368" s="26">
        <v>0</v>
      </c>
      <c r="F3368" s="26">
        <v>0</v>
      </c>
      <c r="G3368" s="26">
        <v>0</v>
      </c>
      <c r="H3368" s="199" t="s">
        <v>820</v>
      </c>
    </row>
    <row r="3369" spans="1:8" ht="16.5" thickBot="1">
      <c r="A3369" s="12" t="s">
        <v>19</v>
      </c>
      <c r="B3369" s="24">
        <v>0</v>
      </c>
      <c r="C3369" s="26">
        <v>0</v>
      </c>
      <c r="D3369" s="24">
        <v>1.3640000000000001</v>
      </c>
      <c r="E3369" s="26">
        <v>1.048</v>
      </c>
      <c r="F3369" s="26">
        <v>2.4E-2</v>
      </c>
      <c r="G3369" s="26">
        <v>1.2E-2</v>
      </c>
      <c r="H3369" s="199" t="s">
        <v>20</v>
      </c>
    </row>
    <row r="3370" spans="1:8" ht="16.5" thickBot="1">
      <c r="A3370" s="12" t="s">
        <v>21</v>
      </c>
      <c r="B3370" s="24">
        <v>19.766999999999999</v>
      </c>
      <c r="C3370" s="26">
        <v>10.542999999999999</v>
      </c>
      <c r="D3370" s="24">
        <v>19.620999999999999</v>
      </c>
      <c r="E3370" s="26">
        <v>15.087999999999999</v>
      </c>
      <c r="F3370" s="26">
        <v>23.751000000000001</v>
      </c>
      <c r="G3370" s="26">
        <v>17.347000000000001</v>
      </c>
      <c r="H3370" s="199" t="s">
        <v>846</v>
      </c>
    </row>
    <row r="3371" spans="1:8" ht="16.5" thickBot="1">
      <c r="A3371" s="12" t="s">
        <v>22</v>
      </c>
      <c r="B3371" s="24">
        <v>0.58299999999999996</v>
      </c>
      <c r="C3371" s="26">
        <v>0.86699999999999999</v>
      </c>
      <c r="D3371" s="24">
        <v>0</v>
      </c>
      <c r="E3371" s="26">
        <v>0</v>
      </c>
      <c r="F3371" s="26">
        <v>1E-3</v>
      </c>
      <c r="G3371" s="26">
        <v>1E-3</v>
      </c>
      <c r="H3371" s="199" t="s">
        <v>847</v>
      </c>
    </row>
    <row r="3372" spans="1:8" ht="16.5" thickBot="1">
      <c r="A3372" s="12" t="s">
        <v>23</v>
      </c>
      <c r="B3372" s="24">
        <v>13.946999999999999</v>
      </c>
      <c r="C3372" s="26">
        <v>13.664</v>
      </c>
      <c r="D3372" s="24">
        <v>18.21</v>
      </c>
      <c r="E3372" s="26">
        <v>12.504</v>
      </c>
      <c r="F3372" s="26">
        <v>19.286000000000001</v>
      </c>
      <c r="G3372" s="26">
        <v>14.321</v>
      </c>
      <c r="H3372" s="199" t="s">
        <v>856</v>
      </c>
    </row>
    <row r="3373" spans="1:8" ht="16.5" thickBot="1">
      <c r="A3373" s="12" t="s">
        <v>24</v>
      </c>
      <c r="B3373" s="24">
        <v>1.2949999999999999</v>
      </c>
      <c r="C3373" s="26">
        <v>1.7270000000000001</v>
      </c>
      <c r="D3373" s="24">
        <v>0</v>
      </c>
      <c r="E3373" s="26">
        <v>0</v>
      </c>
      <c r="F3373" s="26">
        <v>0</v>
      </c>
      <c r="G3373" s="26">
        <v>0</v>
      </c>
      <c r="H3373" s="199" t="s">
        <v>818</v>
      </c>
    </row>
    <row r="3374" spans="1:8" ht="16.5" thickBot="1">
      <c r="A3374" s="12" t="s">
        <v>25</v>
      </c>
      <c r="B3374" s="24">
        <v>6.0000000000000001E-3</v>
      </c>
      <c r="C3374" s="26">
        <v>3.0000000000000001E-3</v>
      </c>
      <c r="D3374" s="24">
        <v>0</v>
      </c>
      <c r="E3374" s="26">
        <v>0</v>
      </c>
      <c r="F3374" s="26">
        <v>0</v>
      </c>
      <c r="G3374" s="26">
        <v>0</v>
      </c>
      <c r="H3374" s="199" t="s">
        <v>26</v>
      </c>
    </row>
    <row r="3375" spans="1:8" ht="16.5" thickBot="1">
      <c r="A3375" s="12" t="s">
        <v>27</v>
      </c>
      <c r="B3375" s="24">
        <v>2.6419999999999999</v>
      </c>
      <c r="C3375" s="26">
        <v>1.8029999999999999</v>
      </c>
      <c r="D3375" s="24">
        <v>3.82</v>
      </c>
      <c r="E3375" s="26">
        <v>2.4580000000000002</v>
      </c>
      <c r="F3375" s="26">
        <v>0</v>
      </c>
      <c r="G3375" s="26">
        <v>0</v>
      </c>
      <c r="H3375" s="199" t="s">
        <v>851</v>
      </c>
    </row>
    <row r="3376" spans="1:8" ht="16.5" thickBot="1">
      <c r="A3376" s="12" t="s">
        <v>28</v>
      </c>
      <c r="B3376" s="24">
        <v>0.1048235294117647</v>
      </c>
      <c r="C3376" s="26">
        <v>0.19800000000000001</v>
      </c>
      <c r="D3376" s="24">
        <v>0</v>
      </c>
      <c r="E3376" s="26">
        <v>0</v>
      </c>
      <c r="F3376" s="26">
        <v>0</v>
      </c>
      <c r="G3376" s="26">
        <v>2E-3</v>
      </c>
      <c r="H3376" s="199" t="s">
        <v>853</v>
      </c>
    </row>
    <row r="3377" spans="1:8" ht="16.5" thickBot="1">
      <c r="A3377" s="12" t="s">
        <v>29</v>
      </c>
      <c r="B3377" s="24">
        <v>0</v>
      </c>
      <c r="C3377" s="26">
        <v>0</v>
      </c>
      <c r="D3377" s="24">
        <v>0</v>
      </c>
      <c r="E3377" s="26">
        <v>0</v>
      </c>
      <c r="F3377" s="26">
        <v>0</v>
      </c>
      <c r="G3377" s="26">
        <v>0</v>
      </c>
      <c r="H3377" s="199" t="s">
        <v>821</v>
      </c>
    </row>
    <row r="3378" spans="1:8" ht="16.5" thickBot="1">
      <c r="A3378" s="12" t="s">
        <v>30</v>
      </c>
      <c r="B3378" s="24">
        <v>14.398</v>
      </c>
      <c r="C3378" s="26">
        <v>6</v>
      </c>
      <c r="D3378" s="24">
        <v>53.747999999999998</v>
      </c>
      <c r="E3378" s="26">
        <v>25.524999999999999</v>
      </c>
      <c r="F3378" s="26">
        <v>46.79</v>
      </c>
      <c r="G3378" s="26">
        <v>24.26</v>
      </c>
      <c r="H3378" s="199" t="s">
        <v>848</v>
      </c>
    </row>
    <row r="3379" spans="1:8" ht="16.5" thickBot="1">
      <c r="A3379" s="12" t="s">
        <v>31</v>
      </c>
      <c r="B3379" s="24">
        <v>5.8470000000000004</v>
      </c>
      <c r="C3379" s="26">
        <v>4.0860000000000003</v>
      </c>
      <c r="D3379" s="24">
        <v>5.0529999999999999</v>
      </c>
      <c r="E3379" s="26">
        <v>3.0649999999999999</v>
      </c>
      <c r="F3379" s="26">
        <v>5.5350000000000001</v>
      </c>
      <c r="G3379" s="26">
        <v>4.0469999999999997</v>
      </c>
      <c r="H3379" s="199" t="s">
        <v>849</v>
      </c>
    </row>
    <row r="3380" spans="1:8" ht="16.5" thickBot="1">
      <c r="A3380" s="12" t="s">
        <v>32</v>
      </c>
      <c r="B3380" s="24">
        <v>0</v>
      </c>
      <c r="C3380" s="26">
        <v>1E-3</v>
      </c>
      <c r="D3380" s="24">
        <v>0</v>
      </c>
      <c r="E3380" s="26">
        <v>0</v>
      </c>
      <c r="F3380" s="26">
        <v>0</v>
      </c>
      <c r="G3380" s="26">
        <v>0</v>
      </c>
      <c r="H3380" s="199" t="s">
        <v>854</v>
      </c>
    </row>
    <row r="3381" spans="1:8" ht="16.5" thickBot="1">
      <c r="A3381" s="12" t="s">
        <v>33</v>
      </c>
      <c r="B3381" s="24">
        <v>62.988999999999997</v>
      </c>
      <c r="C3381" s="26">
        <v>126.038</v>
      </c>
      <c r="D3381" s="24">
        <v>47.562347307954745</v>
      </c>
      <c r="E3381" s="26">
        <v>95.17</v>
      </c>
      <c r="F3381" s="26">
        <v>189.125</v>
      </c>
      <c r="G3381" s="26">
        <v>77.796000000000006</v>
      </c>
      <c r="H3381" s="199" t="s">
        <v>852</v>
      </c>
    </row>
    <row r="3382" spans="1:8" ht="16.5" thickBot="1">
      <c r="A3382" s="12" t="s">
        <v>34</v>
      </c>
      <c r="B3382" s="24">
        <v>23.777999999999999</v>
      </c>
      <c r="C3382" s="26">
        <v>137.57400000000001</v>
      </c>
      <c r="D3382" s="24">
        <v>34.698</v>
      </c>
      <c r="E3382" s="26">
        <v>201.07</v>
      </c>
      <c r="F3382" s="26">
        <v>44.664999999999999</v>
      </c>
      <c r="G3382" s="26">
        <v>301.92700000000002</v>
      </c>
      <c r="H3382" s="199" t="s">
        <v>850</v>
      </c>
    </row>
    <row r="3383" spans="1:8" ht="16.5" thickBot="1">
      <c r="A3383" s="12" t="s">
        <v>35</v>
      </c>
      <c r="B3383" s="24">
        <v>0</v>
      </c>
      <c r="C3383" s="26">
        <v>0</v>
      </c>
      <c r="D3383" s="24">
        <v>0</v>
      </c>
      <c r="E3383" s="26">
        <v>0</v>
      </c>
      <c r="F3383" s="26">
        <v>0</v>
      </c>
      <c r="G3383" s="26">
        <v>0</v>
      </c>
      <c r="H3383" s="199" t="s">
        <v>36</v>
      </c>
    </row>
    <row r="3384" spans="1:8" ht="16.5" thickBot="1">
      <c r="A3384" s="54" t="s">
        <v>37</v>
      </c>
      <c r="B3384" s="27">
        <v>17.605</v>
      </c>
      <c r="C3384" s="28">
        <v>12.194000000000001</v>
      </c>
      <c r="D3384" s="27">
        <v>35.505000000000003</v>
      </c>
      <c r="E3384" s="28">
        <v>23.399000000000001</v>
      </c>
      <c r="F3384" s="26">
        <v>39.488</v>
      </c>
      <c r="G3384" s="26">
        <v>26.238</v>
      </c>
      <c r="H3384" s="200" t="s">
        <v>38</v>
      </c>
    </row>
    <row r="3385" spans="1:8" ht="16.5" thickBot="1">
      <c r="A3385" s="75" t="s">
        <v>552</v>
      </c>
      <c r="B3385" s="77">
        <f t="shared" ref="B3385" si="397">SUM(B3363:B3384)</f>
        <v>195.58050452941174</v>
      </c>
      <c r="C3385" s="77">
        <f t="shared" ref="C3385" si="398">SUM(C3363:C3384)</f>
        <v>346.55138863714001</v>
      </c>
      <c r="D3385" s="77">
        <f t="shared" ref="D3385" si="399">SUM(D3363:D3384)</f>
        <v>242.33900130795476</v>
      </c>
      <c r="E3385" s="77">
        <f t="shared" ref="E3385:G3385" si="400">SUM(E3363:E3384)</f>
        <v>411.22497104113</v>
      </c>
      <c r="F3385" s="77">
        <f t="shared" si="400"/>
        <v>400.30500000000001</v>
      </c>
      <c r="G3385" s="77">
        <f t="shared" si="400"/>
        <v>542.41600000000017</v>
      </c>
      <c r="H3385" s="118" t="s">
        <v>855</v>
      </c>
    </row>
    <row r="3386" spans="1:8" ht="16.5" thickBot="1">
      <c r="A3386" s="75" t="s">
        <v>545</v>
      </c>
      <c r="B3386" s="77">
        <v>4108.0889999999999</v>
      </c>
      <c r="C3386" s="77">
        <v>8429.92</v>
      </c>
      <c r="D3386" s="77">
        <v>4972.5649999999996</v>
      </c>
      <c r="E3386" s="77">
        <v>9975.0059999999994</v>
      </c>
      <c r="F3386" s="126">
        <v>5320.3270000000002</v>
      </c>
      <c r="G3386" s="126">
        <v>11317.477999999999</v>
      </c>
      <c r="H3386" s="112" t="s">
        <v>553</v>
      </c>
    </row>
    <row r="3393" spans="1:8">
      <c r="A3393" s="119" t="s">
        <v>294</v>
      </c>
      <c r="H3393" s="120" t="s">
        <v>295</v>
      </c>
    </row>
    <row r="3394" spans="1:8" ht="18">
      <c r="A3394" s="97" t="s">
        <v>738</v>
      </c>
      <c r="H3394" s="102" t="s">
        <v>522</v>
      </c>
    </row>
    <row r="3395" spans="1:8" ht="16.5" customHeight="1" thickBot="1">
      <c r="A3395" s="68" t="s">
        <v>320</v>
      </c>
      <c r="E3395" s="38"/>
      <c r="G3395" s="38" t="s">
        <v>520</v>
      </c>
      <c r="H3395" s="38" t="s">
        <v>476</v>
      </c>
    </row>
    <row r="3396" spans="1:8" ht="16.5" thickBot="1">
      <c r="A3396" s="55" t="s">
        <v>7</v>
      </c>
      <c r="B3396" s="238">
        <v>2016</v>
      </c>
      <c r="C3396" s="239"/>
      <c r="D3396" s="238">
        <v>2017</v>
      </c>
      <c r="E3396" s="239"/>
      <c r="F3396" s="238">
        <v>2018</v>
      </c>
      <c r="G3396" s="239"/>
      <c r="H3396" s="56" t="s">
        <v>3</v>
      </c>
    </row>
    <row r="3397" spans="1:8">
      <c r="A3397" s="57"/>
      <c r="B3397" s="54" t="s">
        <v>321</v>
      </c>
      <c r="C3397" s="103" t="s">
        <v>47</v>
      </c>
      <c r="D3397" s="103" t="s">
        <v>321</v>
      </c>
      <c r="E3397" s="22" t="s">
        <v>47</v>
      </c>
      <c r="F3397" s="103" t="s">
        <v>46</v>
      </c>
      <c r="G3397" s="22" t="s">
        <v>47</v>
      </c>
      <c r="H3397" s="58"/>
    </row>
    <row r="3398" spans="1:8" ht="16.5" thickBot="1">
      <c r="A3398" s="59"/>
      <c r="B3398" s="23" t="s">
        <v>322</v>
      </c>
      <c r="C3398" s="6" t="s">
        <v>49</v>
      </c>
      <c r="D3398" s="107" t="s">
        <v>322</v>
      </c>
      <c r="E3398" s="2" t="s">
        <v>49</v>
      </c>
      <c r="F3398" s="107" t="s">
        <v>48</v>
      </c>
      <c r="G3398" s="2" t="s">
        <v>49</v>
      </c>
      <c r="H3398" s="60"/>
    </row>
    <row r="3399" spans="1:8" ht="17.25" thickTop="1" thickBot="1">
      <c r="A3399" s="12" t="s">
        <v>13</v>
      </c>
      <c r="B3399" s="24">
        <v>0</v>
      </c>
      <c r="C3399" s="26">
        <v>0</v>
      </c>
      <c r="D3399" s="24">
        <v>0</v>
      </c>
      <c r="E3399" s="26">
        <v>0</v>
      </c>
      <c r="F3399" s="26">
        <v>0.44500000000000001</v>
      </c>
      <c r="G3399" s="26">
        <v>0.3</v>
      </c>
      <c r="H3399" s="109" t="s">
        <v>819</v>
      </c>
    </row>
    <row r="3400" spans="1:8" ht="16.5" thickBot="1">
      <c r="A3400" s="12" t="s">
        <v>14</v>
      </c>
      <c r="B3400" s="24">
        <v>0.27100000000000002</v>
      </c>
      <c r="C3400" s="26">
        <v>0.32900000000000001</v>
      </c>
      <c r="D3400" s="24">
        <v>1.2545075987841947</v>
      </c>
      <c r="E3400" s="26">
        <v>1.5229999999999999</v>
      </c>
      <c r="F3400" s="26">
        <v>0.155</v>
      </c>
      <c r="G3400" s="26">
        <v>0.32100000000000001</v>
      </c>
      <c r="H3400" s="109" t="s">
        <v>840</v>
      </c>
    </row>
    <row r="3401" spans="1:8" ht="16.5" thickBot="1">
      <c r="A3401" s="12" t="s">
        <v>15</v>
      </c>
      <c r="B3401" s="24">
        <v>0</v>
      </c>
      <c r="C3401" s="26">
        <v>0</v>
      </c>
      <c r="D3401" s="24">
        <v>0</v>
      </c>
      <c r="E3401" s="26">
        <v>0</v>
      </c>
      <c r="F3401" s="26">
        <v>0.08</v>
      </c>
      <c r="G3401" s="26">
        <v>0.14299999999999999</v>
      </c>
      <c r="H3401" s="109" t="s">
        <v>841</v>
      </c>
    </row>
    <row r="3402" spans="1:8" ht="16.5" thickBot="1">
      <c r="A3402" s="12" t="s">
        <v>16</v>
      </c>
      <c r="B3402" s="24">
        <v>0</v>
      </c>
      <c r="C3402" s="26">
        <v>0</v>
      </c>
      <c r="D3402" s="24">
        <v>0</v>
      </c>
      <c r="E3402" s="26">
        <v>0</v>
      </c>
      <c r="F3402" s="26">
        <v>9.9999999999999995E-7</v>
      </c>
      <c r="G3402" s="26">
        <v>2.249402502460284E-7</v>
      </c>
      <c r="H3402" s="109" t="s">
        <v>844</v>
      </c>
    </row>
    <row r="3403" spans="1:8" ht="16.5" thickBot="1">
      <c r="A3403" s="12" t="s">
        <v>17</v>
      </c>
      <c r="B3403" s="24">
        <v>0</v>
      </c>
      <c r="C3403" s="26">
        <v>0</v>
      </c>
      <c r="D3403" s="24">
        <v>0</v>
      </c>
      <c r="E3403" s="26">
        <v>0</v>
      </c>
      <c r="F3403" s="26">
        <v>0</v>
      </c>
      <c r="G3403" s="26">
        <v>0</v>
      </c>
      <c r="H3403" s="109" t="s">
        <v>845</v>
      </c>
    </row>
    <row r="3404" spans="1:8" ht="16.5" thickBot="1">
      <c r="A3404" s="12" t="s">
        <v>18</v>
      </c>
      <c r="B3404" s="24">
        <v>0</v>
      </c>
      <c r="C3404" s="26">
        <v>0</v>
      </c>
      <c r="D3404" s="24">
        <v>0</v>
      </c>
      <c r="E3404" s="26">
        <v>0</v>
      </c>
      <c r="F3404" s="26">
        <v>0</v>
      </c>
      <c r="G3404" s="26">
        <v>0</v>
      </c>
      <c r="H3404" s="109" t="s">
        <v>820</v>
      </c>
    </row>
    <row r="3405" spans="1:8" ht="16.5" thickBot="1">
      <c r="A3405" s="12" t="s">
        <v>19</v>
      </c>
      <c r="B3405" s="24">
        <v>0.49715090940786799</v>
      </c>
      <c r="C3405" s="26">
        <v>0.77</v>
      </c>
      <c r="D3405" s="24">
        <v>0.19950601429484574</v>
      </c>
      <c r="E3405" s="26">
        <v>0.309</v>
      </c>
      <c r="F3405" s="26">
        <v>0.157</v>
      </c>
      <c r="G3405" s="26">
        <v>0.308</v>
      </c>
      <c r="H3405" s="109" t="s">
        <v>20</v>
      </c>
    </row>
    <row r="3406" spans="1:8" ht="16.5" thickBot="1">
      <c r="A3406" s="12" t="s">
        <v>21</v>
      </c>
      <c r="B3406" s="24">
        <v>0</v>
      </c>
      <c r="C3406" s="26">
        <v>0</v>
      </c>
      <c r="D3406" s="24">
        <v>0</v>
      </c>
      <c r="E3406" s="26">
        <v>0</v>
      </c>
      <c r="F3406" s="26">
        <v>0</v>
      </c>
      <c r="G3406" s="26">
        <v>0</v>
      </c>
      <c r="H3406" s="109" t="s">
        <v>846</v>
      </c>
    </row>
    <row r="3407" spans="1:8" ht="16.5" thickBot="1">
      <c r="A3407" s="12" t="s">
        <v>22</v>
      </c>
      <c r="B3407" s="24">
        <v>100.655</v>
      </c>
      <c r="C3407" s="26">
        <v>30.2164</v>
      </c>
      <c r="D3407" s="24">
        <v>33.332999999999998</v>
      </c>
      <c r="E3407" s="26">
        <v>51.627000000000002</v>
      </c>
      <c r="F3407" s="26">
        <v>6.78</v>
      </c>
      <c r="G3407" s="26">
        <v>55.646999999999998</v>
      </c>
      <c r="H3407" s="109" t="s">
        <v>847</v>
      </c>
    </row>
    <row r="3408" spans="1:8" ht="16.5" thickBot="1">
      <c r="A3408" s="12" t="s">
        <v>23</v>
      </c>
      <c r="B3408" s="24">
        <v>0</v>
      </c>
      <c r="C3408" s="26">
        <v>0</v>
      </c>
      <c r="D3408" s="24">
        <v>0</v>
      </c>
      <c r="E3408" s="26">
        <v>0</v>
      </c>
      <c r="F3408" s="26">
        <v>0</v>
      </c>
      <c r="G3408" s="26">
        <v>0</v>
      </c>
      <c r="H3408" s="109" t="s">
        <v>856</v>
      </c>
    </row>
    <row r="3409" spans="1:8" ht="16.5" thickBot="1">
      <c r="A3409" s="12" t="s">
        <v>24</v>
      </c>
      <c r="B3409" s="24">
        <v>100.79237100737099</v>
      </c>
      <c r="C3409" s="26">
        <v>44.024999999999999</v>
      </c>
      <c r="D3409" s="24">
        <v>83.955866830466817</v>
      </c>
      <c r="E3409" s="26">
        <v>36.670999999999999</v>
      </c>
      <c r="F3409" s="26">
        <v>18.213000000000001</v>
      </c>
      <c r="G3409" s="26">
        <v>40.353999999999999</v>
      </c>
      <c r="H3409" s="109" t="s">
        <v>818</v>
      </c>
    </row>
    <row r="3410" spans="1:8" ht="16.5" thickBot="1">
      <c r="A3410" s="12" t="s">
        <v>25</v>
      </c>
      <c r="B3410" s="24">
        <v>0</v>
      </c>
      <c r="C3410" s="26">
        <v>0</v>
      </c>
      <c r="D3410" s="24">
        <v>0.22</v>
      </c>
      <c r="E3410" s="26">
        <v>6.8000000000000005E-2</v>
      </c>
      <c r="F3410" s="26">
        <v>0</v>
      </c>
      <c r="G3410" s="26">
        <v>0</v>
      </c>
      <c r="H3410" s="109" t="s">
        <v>26</v>
      </c>
    </row>
    <row r="3411" spans="1:8" ht="16.5" thickBot="1">
      <c r="A3411" s="12" t="s">
        <v>27</v>
      </c>
      <c r="B3411" s="24">
        <v>1.1410450000000001</v>
      </c>
      <c r="C3411" s="26">
        <v>3.4204352</v>
      </c>
      <c r="D3411" s="24">
        <v>0.52542600000000006</v>
      </c>
      <c r="E3411" s="26">
        <v>1.5369717999999999</v>
      </c>
      <c r="F3411" s="26">
        <v>0.75877899999999998</v>
      </c>
      <c r="G3411" s="26">
        <v>2.780155844155844</v>
      </c>
      <c r="H3411" s="109" t="s">
        <v>851</v>
      </c>
    </row>
    <row r="3412" spans="1:8" ht="16.5" thickBot="1">
      <c r="A3412" s="12" t="s">
        <v>28</v>
      </c>
      <c r="B3412" s="24">
        <v>0</v>
      </c>
      <c r="C3412" s="26">
        <v>0</v>
      </c>
      <c r="D3412" s="24">
        <v>0</v>
      </c>
      <c r="E3412" s="26">
        <v>0</v>
      </c>
      <c r="F3412" s="26">
        <v>9.9999999999999995E-7</v>
      </c>
      <c r="G3412" s="26">
        <v>2.249402502460284E-7</v>
      </c>
      <c r="H3412" s="109" t="s">
        <v>853</v>
      </c>
    </row>
    <row r="3413" spans="1:8" ht="16.5" thickBot="1">
      <c r="A3413" s="12" t="s">
        <v>29</v>
      </c>
      <c r="B3413" s="24">
        <v>0</v>
      </c>
      <c r="C3413" s="26">
        <v>0</v>
      </c>
      <c r="D3413" s="24">
        <v>0</v>
      </c>
      <c r="E3413" s="26">
        <v>0</v>
      </c>
      <c r="F3413" s="26">
        <v>0</v>
      </c>
      <c r="G3413" s="26">
        <v>0</v>
      </c>
      <c r="H3413" s="109" t="s">
        <v>821</v>
      </c>
    </row>
    <row r="3414" spans="1:8" ht="16.5" thickBot="1">
      <c r="A3414" s="12" t="s">
        <v>30</v>
      </c>
      <c r="B3414" s="24">
        <v>0</v>
      </c>
      <c r="C3414" s="26">
        <v>0</v>
      </c>
      <c r="D3414" s="24">
        <v>6.2E-2</v>
      </c>
      <c r="E3414" s="26">
        <v>1.2E-2</v>
      </c>
      <c r="F3414" s="26">
        <v>1.6E-2</v>
      </c>
      <c r="G3414" s="26">
        <v>3.3000000000000002E-2</v>
      </c>
      <c r="H3414" s="109" t="s">
        <v>848</v>
      </c>
    </row>
    <row r="3415" spans="1:8" ht="16.5" thickBot="1">
      <c r="A3415" s="12" t="s">
        <v>31</v>
      </c>
      <c r="B3415" s="24">
        <v>0</v>
      </c>
      <c r="C3415" s="26">
        <v>0</v>
      </c>
      <c r="D3415" s="24">
        <v>0</v>
      </c>
      <c r="E3415" s="26">
        <v>0</v>
      </c>
      <c r="F3415" s="26">
        <v>0</v>
      </c>
      <c r="G3415" s="26">
        <v>0</v>
      </c>
      <c r="H3415" s="109" t="s">
        <v>849</v>
      </c>
    </row>
    <row r="3416" spans="1:8" ht="16.5" thickBot="1">
      <c r="A3416" s="12" t="s">
        <v>32</v>
      </c>
      <c r="B3416" s="24">
        <v>0</v>
      </c>
      <c r="C3416" s="26">
        <v>0</v>
      </c>
      <c r="D3416" s="24">
        <v>0</v>
      </c>
      <c r="E3416" s="26">
        <v>0</v>
      </c>
      <c r="F3416" s="26">
        <v>0</v>
      </c>
      <c r="G3416" s="26">
        <v>0</v>
      </c>
      <c r="H3416" s="109" t="s">
        <v>854</v>
      </c>
    </row>
    <row r="3417" spans="1:8" ht="16.5" thickBot="1">
      <c r="A3417" s="12" t="s">
        <v>33</v>
      </c>
      <c r="B3417" s="24">
        <v>0</v>
      </c>
      <c r="C3417" s="26">
        <v>0</v>
      </c>
      <c r="D3417" s="24">
        <v>1E-3</v>
      </c>
      <c r="E3417" s="26">
        <v>2.2494025024602841E-4</v>
      </c>
      <c r="F3417" s="26">
        <v>0.501</v>
      </c>
      <c r="G3417" s="26">
        <v>0.45839999999999997</v>
      </c>
      <c r="H3417" s="109" t="s">
        <v>852</v>
      </c>
    </row>
    <row r="3418" spans="1:8" ht="16.5" thickBot="1">
      <c r="A3418" s="12" t="s">
        <v>34</v>
      </c>
      <c r="B3418" s="24">
        <v>0</v>
      </c>
      <c r="C3418" s="26">
        <v>0</v>
      </c>
      <c r="D3418" s="24">
        <v>0</v>
      </c>
      <c r="E3418" s="26">
        <v>0</v>
      </c>
      <c r="F3418" s="26">
        <v>0</v>
      </c>
      <c r="G3418" s="26">
        <v>0</v>
      </c>
      <c r="H3418" s="109" t="s">
        <v>850</v>
      </c>
    </row>
    <row r="3419" spans="1:8" ht="16.5" thickBot="1">
      <c r="A3419" s="12" t="s">
        <v>35</v>
      </c>
      <c r="B3419" s="24">
        <v>0</v>
      </c>
      <c r="C3419" s="26">
        <v>0</v>
      </c>
      <c r="D3419" s="24">
        <v>0</v>
      </c>
      <c r="E3419" s="26">
        <v>0</v>
      </c>
      <c r="F3419" s="26">
        <v>0</v>
      </c>
      <c r="G3419" s="26">
        <v>0</v>
      </c>
      <c r="H3419" s="109" t="s">
        <v>36</v>
      </c>
    </row>
    <row r="3420" spans="1:8" ht="16.5" thickBot="1">
      <c r="A3420" s="54" t="s">
        <v>37</v>
      </c>
      <c r="B3420" s="27">
        <v>0</v>
      </c>
      <c r="C3420" s="28">
        <v>0</v>
      </c>
      <c r="D3420" s="27">
        <v>0</v>
      </c>
      <c r="E3420" s="28">
        <v>0</v>
      </c>
      <c r="F3420" s="26">
        <v>0</v>
      </c>
      <c r="G3420" s="26">
        <v>0</v>
      </c>
      <c r="H3420" s="108" t="s">
        <v>38</v>
      </c>
    </row>
    <row r="3421" spans="1:8" ht="16.5" thickBot="1">
      <c r="A3421" s="75" t="s">
        <v>552</v>
      </c>
      <c r="B3421" s="77">
        <f t="shared" ref="B3421" si="401">SUM(B3399:B3420)</f>
        <v>203.35656691677886</v>
      </c>
      <c r="C3421" s="77">
        <f t="shared" ref="C3421" si="402">SUM(C3399:C3420)</f>
        <v>78.760835200000002</v>
      </c>
      <c r="D3421" s="77">
        <f t="shared" ref="D3421" si="403">SUM(D3399:D3420)</f>
        <v>119.55130644354585</v>
      </c>
      <c r="E3421" s="77">
        <f t="shared" ref="E3421:G3421" si="404">SUM(E3399:E3420)</f>
        <v>91.747196740250246</v>
      </c>
      <c r="F3421" s="77">
        <f t="shared" si="404"/>
        <v>27.105781000000004</v>
      </c>
      <c r="G3421" s="77">
        <f t="shared" si="404"/>
        <v>100.34455629403634</v>
      </c>
      <c r="H3421" s="118" t="s">
        <v>855</v>
      </c>
    </row>
    <row r="3422" spans="1:8" ht="16.5" thickBot="1">
      <c r="A3422" s="75" t="s">
        <v>545</v>
      </c>
      <c r="B3422" s="77">
        <v>4573.80515346621</v>
      </c>
      <c r="C3422" s="77">
        <v>7084.0259999999998</v>
      </c>
      <c r="D3422" s="77">
        <v>4853.3563380789119</v>
      </c>
      <c r="E3422" s="77">
        <v>7517.0020000000004</v>
      </c>
      <c r="F3422" s="126">
        <f>D3422/E3422*G3422</f>
        <v>4718.4328095182755</v>
      </c>
      <c r="G3422" s="126">
        <v>7308.0290000000005</v>
      </c>
      <c r="H3422" s="112" t="s">
        <v>553</v>
      </c>
    </row>
    <row r="3424" spans="1:8">
      <c r="H3424" s="52" t="s">
        <v>323</v>
      </c>
    </row>
    <row r="3426" spans="1:8" s="82" customFormat="1">
      <c r="A3426" s="122" t="s">
        <v>297</v>
      </c>
      <c r="B3426" s="80"/>
      <c r="C3426" s="80"/>
      <c r="D3426" s="80"/>
      <c r="E3426" s="80"/>
      <c r="F3426" s="80"/>
      <c r="G3426" s="80"/>
      <c r="H3426" s="88" t="s">
        <v>298</v>
      </c>
    </row>
    <row r="3427" spans="1:8" s="82" customFormat="1" ht="18">
      <c r="A3427" s="98" t="s">
        <v>739</v>
      </c>
      <c r="B3427" s="80"/>
      <c r="C3427" s="80"/>
      <c r="D3427" s="80"/>
      <c r="E3427" s="80"/>
      <c r="F3427" s="80"/>
      <c r="G3427" s="80"/>
      <c r="H3427" s="95" t="s">
        <v>813</v>
      </c>
    </row>
    <row r="3428" spans="1:8" s="82" customFormat="1" ht="16.5" customHeight="1" thickBot="1">
      <c r="A3428" s="68" t="s">
        <v>320</v>
      </c>
      <c r="B3428" s="80"/>
      <c r="C3428" s="80"/>
      <c r="D3428" s="80"/>
      <c r="E3428" s="83"/>
      <c r="F3428" s="80"/>
      <c r="G3428" s="83" t="s">
        <v>563</v>
      </c>
      <c r="H3428" s="83" t="s">
        <v>476</v>
      </c>
    </row>
    <row r="3429" spans="1:8" s="82" customFormat="1" ht="16.5" thickBot="1">
      <c r="A3429" s="55" t="s">
        <v>7</v>
      </c>
      <c r="B3429" s="238">
        <v>2016</v>
      </c>
      <c r="C3429" s="239"/>
      <c r="D3429" s="238">
        <v>2017</v>
      </c>
      <c r="E3429" s="239"/>
      <c r="F3429" s="238">
        <v>2018</v>
      </c>
      <c r="G3429" s="239"/>
      <c r="H3429" s="56" t="s">
        <v>3</v>
      </c>
    </row>
    <row r="3430" spans="1:8" s="82" customFormat="1">
      <c r="A3430" s="57"/>
      <c r="B3430" s="54" t="s">
        <v>321</v>
      </c>
      <c r="C3430" s="103" t="s">
        <v>47</v>
      </c>
      <c r="D3430" s="103" t="s">
        <v>321</v>
      </c>
      <c r="E3430" s="17" t="s">
        <v>47</v>
      </c>
      <c r="F3430" s="144" t="s">
        <v>321</v>
      </c>
      <c r="G3430" s="17" t="s">
        <v>47</v>
      </c>
      <c r="H3430" s="58"/>
    </row>
    <row r="3431" spans="1:8" s="82" customFormat="1" ht="16.5" thickBot="1">
      <c r="A3431" s="59"/>
      <c r="B3431" s="23" t="s">
        <v>322</v>
      </c>
      <c r="C3431" s="6" t="s">
        <v>49</v>
      </c>
      <c r="D3431" s="107" t="s">
        <v>322</v>
      </c>
      <c r="E3431" s="78" t="s">
        <v>49</v>
      </c>
      <c r="F3431" s="147" t="s">
        <v>322</v>
      </c>
      <c r="G3431" s="78" t="s">
        <v>49</v>
      </c>
      <c r="H3431" s="60"/>
    </row>
    <row r="3432" spans="1:8" s="82" customFormat="1" ht="17.25" thickTop="1" thickBot="1">
      <c r="A3432" s="12" t="s">
        <v>13</v>
      </c>
      <c r="B3432" s="25"/>
      <c r="C3432" s="85"/>
      <c r="D3432" s="25"/>
      <c r="E3432" s="85"/>
      <c r="F3432" s="26"/>
      <c r="G3432" s="26"/>
      <c r="H3432" s="147" t="s">
        <v>819</v>
      </c>
    </row>
    <row r="3433" spans="1:8" s="82" customFormat="1" ht="16.5" thickBot="1">
      <c r="A3433" s="12" t="s">
        <v>14</v>
      </c>
      <c r="B3433" s="84">
        <f>C3442/B3442*C3433</f>
        <v>0.32041299079011148</v>
      </c>
      <c r="C3433" s="85">
        <v>0.16600000000000001</v>
      </c>
      <c r="D3433" s="84">
        <f>B3433/C3433*E3433</f>
        <v>0.19688027144934558</v>
      </c>
      <c r="E3433" s="85">
        <v>0.10199999999999999</v>
      </c>
      <c r="F3433" s="85">
        <v>0.04</v>
      </c>
      <c r="G3433" s="85">
        <v>2.8000000000000001E-2</v>
      </c>
      <c r="H3433" s="147" t="s">
        <v>840</v>
      </c>
    </row>
    <row r="3434" spans="1:8" s="82" customFormat="1" ht="16.5" thickBot="1">
      <c r="A3434" s="12" t="s">
        <v>15</v>
      </c>
      <c r="B3434" s="84"/>
      <c r="C3434" s="85"/>
      <c r="D3434" s="84"/>
      <c r="E3434" s="85"/>
      <c r="F3434" s="26"/>
      <c r="G3434" s="26"/>
      <c r="H3434" s="147" t="s">
        <v>841</v>
      </c>
    </row>
    <row r="3435" spans="1:8" s="82" customFormat="1" ht="16.5" thickBot="1">
      <c r="A3435" s="12" t="s">
        <v>16</v>
      </c>
      <c r="B3435" s="84"/>
      <c r="C3435" s="85"/>
      <c r="D3435" s="84"/>
      <c r="E3435" s="85"/>
      <c r="F3435" s="26"/>
      <c r="G3435" s="26"/>
      <c r="H3435" s="147" t="s">
        <v>844</v>
      </c>
    </row>
    <row r="3436" spans="1:8" s="82" customFormat="1" ht="16.5" thickBot="1">
      <c r="A3436" s="12" t="s">
        <v>17</v>
      </c>
      <c r="B3436" s="84"/>
      <c r="C3436" s="85"/>
      <c r="D3436" s="84"/>
      <c r="E3436" s="85"/>
      <c r="F3436" s="26"/>
      <c r="G3436" s="26"/>
      <c r="H3436" s="147" t="s">
        <v>845</v>
      </c>
    </row>
    <row r="3437" spans="1:8" s="82" customFormat="1" ht="16.5" thickBot="1">
      <c r="A3437" s="12" t="s">
        <v>18</v>
      </c>
      <c r="B3437" s="84"/>
      <c r="C3437" s="85"/>
      <c r="D3437" s="84"/>
      <c r="E3437" s="85"/>
      <c r="F3437" s="26"/>
      <c r="G3437" s="26"/>
      <c r="H3437" s="147" t="s">
        <v>820</v>
      </c>
    </row>
    <row r="3438" spans="1:8" s="82" customFormat="1" ht="16.5" thickBot="1">
      <c r="A3438" s="12" t="s">
        <v>19</v>
      </c>
      <c r="B3438" s="84">
        <v>4.1260000000000003</v>
      </c>
      <c r="C3438" s="85">
        <v>7.9640000000000004</v>
      </c>
      <c r="D3438" s="84">
        <f>B3438/C3438*E3438</f>
        <v>0.54035886489201412</v>
      </c>
      <c r="E3438" s="85">
        <v>1.0429999999999999</v>
      </c>
      <c r="F3438" s="85">
        <v>0</v>
      </c>
      <c r="G3438" s="85">
        <v>0</v>
      </c>
      <c r="H3438" s="147" t="s">
        <v>20</v>
      </c>
    </row>
    <row r="3439" spans="1:8" s="82" customFormat="1" ht="16.5" thickBot="1">
      <c r="A3439" s="12" t="s">
        <v>21</v>
      </c>
      <c r="B3439" s="84"/>
      <c r="C3439" s="85"/>
      <c r="D3439" s="84"/>
      <c r="E3439" s="85"/>
      <c r="F3439" s="85">
        <v>2.1000000000000001E-2</v>
      </c>
      <c r="G3439" s="85">
        <v>4.9000000000000002E-2</v>
      </c>
      <c r="H3439" s="147" t="s">
        <v>846</v>
      </c>
    </row>
    <row r="3440" spans="1:8" s="82" customFormat="1" ht="16.5" thickBot="1">
      <c r="A3440" s="12" t="s">
        <v>22</v>
      </c>
      <c r="B3440" s="84"/>
      <c r="C3440" s="85"/>
      <c r="D3440" s="84"/>
      <c r="E3440" s="85"/>
      <c r="F3440" s="26"/>
      <c r="G3440" s="26"/>
      <c r="H3440" s="147" t="s">
        <v>847</v>
      </c>
    </row>
    <row r="3441" spans="1:8" s="82" customFormat="1" ht="16.5" thickBot="1">
      <c r="A3441" s="12" t="s">
        <v>23</v>
      </c>
      <c r="B3441" s="84"/>
      <c r="C3441" s="85"/>
      <c r="D3441" s="84"/>
      <c r="E3441" s="85"/>
      <c r="F3441" s="26"/>
      <c r="G3441" s="26"/>
      <c r="H3441" s="147" t="s">
        <v>856</v>
      </c>
    </row>
    <row r="3442" spans="1:8" s="82" customFormat="1" ht="16.5" thickBot="1">
      <c r="A3442" s="12" t="s">
        <v>24</v>
      </c>
      <c r="B3442" s="84">
        <v>5.0750000000000002</v>
      </c>
      <c r="C3442" s="85">
        <f>C3438/B3438*B3442</f>
        <v>9.795758603974793</v>
      </c>
      <c r="D3442" s="84"/>
      <c r="E3442" s="85"/>
      <c r="F3442" s="85">
        <v>0</v>
      </c>
      <c r="G3442" s="85">
        <v>0</v>
      </c>
      <c r="H3442" s="147" t="s">
        <v>818</v>
      </c>
    </row>
    <row r="3443" spans="1:8" s="82" customFormat="1" ht="16.5" thickBot="1">
      <c r="A3443" s="12" t="s">
        <v>25</v>
      </c>
      <c r="B3443" s="84"/>
      <c r="C3443" s="85"/>
      <c r="D3443" s="84"/>
      <c r="E3443" s="85"/>
      <c r="F3443" s="26"/>
      <c r="G3443" s="26"/>
      <c r="H3443" s="147" t="s">
        <v>26</v>
      </c>
    </row>
    <row r="3444" spans="1:8" s="82" customFormat="1" ht="16.5" thickBot="1">
      <c r="A3444" s="12" t="s">
        <v>27</v>
      </c>
      <c r="B3444" s="21">
        <v>0</v>
      </c>
      <c r="C3444" s="19">
        <v>1E-3</v>
      </c>
      <c r="D3444" s="21">
        <v>1.6E-2</v>
      </c>
      <c r="E3444" s="19">
        <v>1.7999999999999999E-2</v>
      </c>
      <c r="F3444" s="26">
        <v>6.0000000000000001E-3</v>
      </c>
      <c r="G3444" s="26">
        <v>6.0000000000000001E-3</v>
      </c>
      <c r="H3444" s="147" t="s">
        <v>851</v>
      </c>
    </row>
    <row r="3445" spans="1:8" s="82" customFormat="1" ht="16.5" thickBot="1">
      <c r="A3445" s="12" t="s">
        <v>28</v>
      </c>
      <c r="B3445" s="84"/>
      <c r="C3445" s="85"/>
      <c r="D3445" s="84"/>
      <c r="E3445" s="85"/>
      <c r="F3445" s="26"/>
      <c r="G3445" s="26"/>
      <c r="H3445" s="147" t="s">
        <v>853</v>
      </c>
    </row>
    <row r="3446" spans="1:8" s="82" customFormat="1" ht="16.5" thickBot="1">
      <c r="A3446" s="12" t="s">
        <v>29</v>
      </c>
      <c r="B3446" s="84"/>
      <c r="C3446" s="85"/>
      <c r="D3446" s="84"/>
      <c r="E3446" s="85"/>
      <c r="F3446" s="26"/>
      <c r="G3446" s="26"/>
      <c r="H3446" s="147" t="s">
        <v>821</v>
      </c>
    </row>
    <row r="3447" spans="1:8" s="82" customFormat="1" ht="16.5" thickBot="1">
      <c r="A3447" s="12" t="s">
        <v>30</v>
      </c>
      <c r="B3447" s="84">
        <v>0</v>
      </c>
      <c r="C3447" s="85">
        <v>0</v>
      </c>
      <c r="D3447" s="84">
        <v>4.4999999999999998E-2</v>
      </c>
      <c r="E3447" s="85">
        <v>7.0000000000000001E-3</v>
      </c>
      <c r="F3447" s="26">
        <v>1.2999999999999999E-2</v>
      </c>
      <c r="G3447" s="26">
        <v>2.1000000000000001E-2</v>
      </c>
      <c r="H3447" s="147" t="s">
        <v>848</v>
      </c>
    </row>
    <row r="3448" spans="1:8" s="82" customFormat="1" ht="16.5" thickBot="1">
      <c r="A3448" s="12" t="s">
        <v>31</v>
      </c>
      <c r="B3448" s="84"/>
      <c r="C3448" s="85"/>
      <c r="D3448" s="84"/>
      <c r="E3448" s="85"/>
      <c r="F3448" s="26"/>
      <c r="G3448" s="26"/>
      <c r="H3448" s="147" t="s">
        <v>849</v>
      </c>
    </row>
    <row r="3449" spans="1:8" s="82" customFormat="1" ht="16.5" thickBot="1">
      <c r="A3449" s="12" t="s">
        <v>32</v>
      </c>
      <c r="B3449" s="84"/>
      <c r="C3449" s="85"/>
      <c r="D3449" s="84"/>
      <c r="E3449" s="85"/>
      <c r="F3449" s="26"/>
      <c r="G3449" s="26"/>
      <c r="H3449" s="147" t="s">
        <v>854</v>
      </c>
    </row>
    <row r="3450" spans="1:8" s="82" customFormat="1" ht="16.5" thickBot="1">
      <c r="A3450" s="12" t="s">
        <v>33</v>
      </c>
      <c r="B3450" s="84"/>
      <c r="C3450" s="85"/>
      <c r="D3450" s="84"/>
      <c r="E3450" s="85"/>
      <c r="F3450" s="26"/>
      <c r="G3450" s="26"/>
      <c r="H3450" s="147" t="s">
        <v>852</v>
      </c>
    </row>
    <row r="3451" spans="1:8" s="82" customFormat="1" ht="16.5" thickBot="1">
      <c r="A3451" s="12" t="s">
        <v>34</v>
      </c>
      <c r="B3451" s="84"/>
      <c r="C3451" s="85"/>
      <c r="D3451" s="84"/>
      <c r="E3451" s="85"/>
      <c r="F3451" s="26"/>
      <c r="G3451" s="26"/>
      <c r="H3451" s="147" t="s">
        <v>850</v>
      </c>
    </row>
    <row r="3452" spans="1:8" s="82" customFormat="1" ht="16.5" thickBot="1">
      <c r="A3452" s="12" t="s">
        <v>35</v>
      </c>
      <c r="B3452" s="90"/>
      <c r="C3452" s="91"/>
      <c r="D3452" s="90"/>
      <c r="E3452" s="91"/>
      <c r="F3452" s="26"/>
      <c r="G3452" s="26"/>
      <c r="H3452" s="147" t="s">
        <v>36</v>
      </c>
    </row>
    <row r="3453" spans="1:8" s="82" customFormat="1" ht="16.5" thickBot="1">
      <c r="A3453" s="12" t="s">
        <v>37</v>
      </c>
      <c r="B3453" s="90"/>
      <c r="C3453" s="91"/>
      <c r="D3453" s="90"/>
      <c r="E3453" s="91"/>
      <c r="F3453" s="26"/>
      <c r="G3453" s="26"/>
      <c r="H3453" s="146" t="s">
        <v>38</v>
      </c>
    </row>
    <row r="3454" spans="1:8" s="82" customFormat="1" ht="16.5" thickBot="1">
      <c r="A3454" s="75" t="s">
        <v>552</v>
      </c>
      <c r="B3454" s="77">
        <f>SUM(B3432:B3453)</f>
        <v>9.5214129907901111</v>
      </c>
      <c r="C3454" s="77">
        <f>SUM(C3432:C3453)</f>
        <v>17.926758603974793</v>
      </c>
      <c r="D3454" s="77">
        <f>SUM(D3432:D3453)</f>
        <v>0.79823913634135979</v>
      </c>
      <c r="E3454" s="77">
        <f>SUM(E3432:E3453)</f>
        <v>1.17</v>
      </c>
      <c r="F3454" s="77">
        <f t="shared" ref="F3454:G3454" si="405">SUM(F3432:F3453)</f>
        <v>0.08</v>
      </c>
      <c r="G3454" s="77">
        <f t="shared" si="405"/>
        <v>0.10400000000000001</v>
      </c>
      <c r="H3454" s="145" t="s">
        <v>855</v>
      </c>
    </row>
    <row r="3455" spans="1:8" s="82" customFormat="1" ht="16.5" thickBot="1">
      <c r="A3455" s="75" t="s">
        <v>545</v>
      </c>
      <c r="B3455" s="77">
        <v>34.927581137396395</v>
      </c>
      <c r="C3455" s="77">
        <v>115.137</v>
      </c>
      <c r="D3455" s="77">
        <v>29.770517123780106</v>
      </c>
      <c r="E3455" s="77">
        <v>98.137</v>
      </c>
      <c r="F3455" s="126">
        <f>(D3455/E3455*G3455)</f>
        <v>35.004330384187277</v>
      </c>
      <c r="G3455" s="126">
        <v>115.39</v>
      </c>
      <c r="H3455" s="112" t="s">
        <v>553</v>
      </c>
    </row>
    <row r="3456" spans="1:8" s="82" customFormat="1">
      <c r="A3456" s="80"/>
      <c r="B3456" s="80"/>
      <c r="C3456" s="80"/>
      <c r="D3456" s="80"/>
      <c r="E3456" s="80"/>
      <c r="F3456" s="80"/>
      <c r="G3456" s="80"/>
      <c r="H3456" s="82" t="s">
        <v>323</v>
      </c>
    </row>
    <row r="3458" spans="1:8">
      <c r="A3458" s="119" t="s">
        <v>300</v>
      </c>
      <c r="H3458" s="120" t="s">
        <v>301</v>
      </c>
    </row>
    <row r="3459" spans="1:8" ht="19.5" customHeight="1">
      <c r="A3459" s="3" t="s">
        <v>740</v>
      </c>
      <c r="H3459" s="102" t="s">
        <v>521</v>
      </c>
    </row>
    <row r="3460" spans="1:8" ht="16.5" customHeight="1" thickBot="1">
      <c r="A3460" s="68" t="s">
        <v>320</v>
      </c>
      <c r="E3460" s="38"/>
      <c r="G3460" s="38" t="s">
        <v>520</v>
      </c>
      <c r="H3460" s="38" t="s">
        <v>476</v>
      </c>
    </row>
    <row r="3461" spans="1:8" ht="16.5" thickBot="1">
      <c r="A3461" s="55" t="s">
        <v>7</v>
      </c>
      <c r="B3461" s="238">
        <v>2016</v>
      </c>
      <c r="C3461" s="239"/>
      <c r="D3461" s="238">
        <v>2017</v>
      </c>
      <c r="E3461" s="239"/>
      <c r="F3461" s="240">
        <v>2018</v>
      </c>
      <c r="G3461" s="241"/>
      <c r="H3461" s="176" t="s">
        <v>3</v>
      </c>
    </row>
    <row r="3462" spans="1:8">
      <c r="A3462" s="57"/>
      <c r="B3462" s="54" t="s">
        <v>321</v>
      </c>
      <c r="C3462" s="103" t="s">
        <v>47</v>
      </c>
      <c r="D3462" s="103" t="s">
        <v>321</v>
      </c>
      <c r="E3462" s="22" t="s">
        <v>47</v>
      </c>
      <c r="F3462" s="177" t="s">
        <v>46</v>
      </c>
      <c r="G3462" s="178" t="s">
        <v>47</v>
      </c>
      <c r="H3462" s="179"/>
    </row>
    <row r="3463" spans="1:8" ht="16.5" thickBot="1">
      <c r="A3463" s="59"/>
      <c r="B3463" s="11" t="s">
        <v>322</v>
      </c>
      <c r="C3463" s="106" t="s">
        <v>49</v>
      </c>
      <c r="D3463" s="106" t="s">
        <v>322</v>
      </c>
      <c r="E3463" s="108" t="s">
        <v>49</v>
      </c>
      <c r="F3463" s="164" t="s">
        <v>48</v>
      </c>
      <c r="G3463" s="164" t="s">
        <v>49</v>
      </c>
      <c r="H3463" s="182"/>
    </row>
    <row r="3464" spans="1:8" ht="17.25" thickTop="1" thickBot="1">
      <c r="A3464" s="12" t="s">
        <v>13</v>
      </c>
      <c r="B3464" s="30">
        <f t="shared" ref="B3464:G3485" si="406">B3496+B3527</f>
        <v>437.25099999999998</v>
      </c>
      <c r="C3464" s="30">
        <f t="shared" si="406"/>
        <v>139.74100000000001</v>
      </c>
      <c r="D3464" s="30">
        <f t="shared" si="406"/>
        <v>220.464</v>
      </c>
      <c r="E3464" s="31">
        <f t="shared" si="406"/>
        <v>161.93799999999999</v>
      </c>
      <c r="F3464" s="31">
        <f t="shared" si="406"/>
        <v>297</v>
      </c>
      <c r="G3464" s="31">
        <f t="shared" si="406"/>
        <v>96.423000000000002</v>
      </c>
      <c r="H3464" s="183" t="s">
        <v>819</v>
      </c>
    </row>
    <row r="3465" spans="1:8" ht="16.5" thickBot="1">
      <c r="A3465" s="12" t="s">
        <v>14</v>
      </c>
      <c r="B3465" s="24">
        <f t="shared" si="406"/>
        <v>15.525716227018385</v>
      </c>
      <c r="C3465" s="24">
        <f t="shared" si="406"/>
        <v>1.9780000000000002</v>
      </c>
      <c r="D3465" s="24">
        <f t="shared" si="406"/>
        <v>7.0369696969696971</v>
      </c>
      <c r="E3465" s="26">
        <f t="shared" si="406"/>
        <v>1.657</v>
      </c>
      <c r="F3465" s="31">
        <f>F3497+F3528</f>
        <v>0.80499999999999994</v>
      </c>
      <c r="G3465" s="31">
        <f t="shared" ref="G3465" si="407">G3497+G3528</f>
        <v>2.1840000000000002</v>
      </c>
      <c r="H3465" s="183" t="s">
        <v>840</v>
      </c>
    </row>
    <row r="3466" spans="1:8" ht="16.5" thickBot="1">
      <c r="A3466" s="12" t="s">
        <v>15</v>
      </c>
      <c r="B3466" s="24">
        <f t="shared" si="406"/>
        <v>23.86</v>
      </c>
      <c r="C3466" s="24">
        <f t="shared" si="406"/>
        <v>3.6280000000000001</v>
      </c>
      <c r="D3466" s="24">
        <f>D3498+D3529</f>
        <v>0</v>
      </c>
      <c r="E3466" s="26">
        <f t="shared" si="406"/>
        <v>0</v>
      </c>
      <c r="F3466" s="31">
        <f t="shared" ref="F3466:G3466" si="408">F3498+F3529</f>
        <v>0</v>
      </c>
      <c r="G3466" s="31">
        <f t="shared" si="408"/>
        <v>2E-3</v>
      </c>
      <c r="H3466" s="183" t="s">
        <v>841</v>
      </c>
    </row>
    <row r="3467" spans="1:8" ht="16.5" thickBot="1">
      <c r="A3467" s="12" t="s">
        <v>16</v>
      </c>
      <c r="B3467" s="24">
        <f t="shared" si="406"/>
        <v>0.17</v>
      </c>
      <c r="C3467" s="24">
        <f t="shared" si="406"/>
        <v>0.79</v>
      </c>
      <c r="D3467" s="24">
        <f t="shared" si="406"/>
        <v>0</v>
      </c>
      <c r="E3467" s="26">
        <f t="shared" si="406"/>
        <v>0</v>
      </c>
      <c r="F3467" s="31">
        <f t="shared" ref="F3467:G3467" si="409">F3499+F3530</f>
        <v>0</v>
      </c>
      <c r="G3467" s="31">
        <f t="shared" si="409"/>
        <v>0</v>
      </c>
      <c r="H3467" s="183" t="s">
        <v>844</v>
      </c>
    </row>
    <row r="3468" spans="1:8" ht="16.5" thickBot="1">
      <c r="A3468" s="12" t="s">
        <v>17</v>
      </c>
      <c r="B3468" s="24">
        <f t="shared" si="406"/>
        <v>0</v>
      </c>
      <c r="C3468" s="24">
        <f t="shared" si="406"/>
        <v>0</v>
      </c>
      <c r="D3468" s="24">
        <f t="shared" si="406"/>
        <v>0</v>
      </c>
      <c r="E3468" s="26">
        <f t="shared" si="406"/>
        <v>0</v>
      </c>
      <c r="F3468" s="31">
        <f t="shared" ref="F3468:G3468" si="410">F3500+F3531</f>
        <v>0</v>
      </c>
      <c r="G3468" s="31">
        <f t="shared" si="410"/>
        <v>0</v>
      </c>
      <c r="H3468" s="183" t="s">
        <v>845</v>
      </c>
    </row>
    <row r="3469" spans="1:8" ht="16.5" thickBot="1">
      <c r="A3469" s="12" t="s">
        <v>18</v>
      </c>
      <c r="B3469" s="24">
        <f t="shared" si="406"/>
        <v>0</v>
      </c>
      <c r="C3469" s="24">
        <f t="shared" si="406"/>
        <v>0</v>
      </c>
      <c r="D3469" s="24">
        <f t="shared" si="406"/>
        <v>0</v>
      </c>
      <c r="E3469" s="26">
        <f t="shared" si="406"/>
        <v>0</v>
      </c>
      <c r="F3469" s="31">
        <f t="shared" ref="F3469:G3469" si="411">F3501+F3532</f>
        <v>0</v>
      </c>
      <c r="G3469" s="31">
        <f t="shared" si="411"/>
        <v>0</v>
      </c>
      <c r="H3469" s="183" t="s">
        <v>820</v>
      </c>
    </row>
    <row r="3470" spans="1:8" ht="16.5" thickBot="1">
      <c r="A3470" s="12" t="s">
        <v>19</v>
      </c>
      <c r="B3470" s="24">
        <f t="shared" si="406"/>
        <v>65.098959595959599</v>
      </c>
      <c r="C3470" s="24">
        <f t="shared" si="406"/>
        <v>6.4889999999999999</v>
      </c>
      <c r="D3470" s="24">
        <f t="shared" si="406"/>
        <v>304.7760223665224</v>
      </c>
      <c r="E3470" s="26">
        <f t="shared" si="406"/>
        <v>30.515999999999998</v>
      </c>
      <c r="F3470" s="31">
        <f t="shared" ref="F3470:G3470" si="412">F3502+F3533</f>
        <v>132.35790909090912</v>
      </c>
      <c r="G3470" s="31">
        <f t="shared" si="412"/>
        <v>27.106000000000002</v>
      </c>
      <c r="H3470" s="183" t="s">
        <v>20</v>
      </c>
    </row>
    <row r="3471" spans="1:8" ht="16.5" thickBot="1">
      <c r="A3471" s="12" t="s">
        <v>21</v>
      </c>
      <c r="B3471" s="24">
        <f t="shared" si="406"/>
        <v>139.86493274055456</v>
      </c>
      <c r="C3471" s="24">
        <f t="shared" si="406"/>
        <v>14.696999999999999</v>
      </c>
      <c r="D3471" s="24">
        <f t="shared" si="406"/>
        <v>6.7666620689655179</v>
      </c>
      <c r="E3471" s="26">
        <f t="shared" si="406"/>
        <v>38.204999999999998</v>
      </c>
      <c r="F3471" s="31">
        <f t="shared" ref="F3471" si="413">F3503+F3534</f>
        <v>3.4460000000000002</v>
      </c>
      <c r="G3471" s="31">
        <f>G3503+G3534</f>
        <v>18.431000000000001</v>
      </c>
      <c r="H3471" s="183" t="s">
        <v>846</v>
      </c>
    </row>
    <row r="3472" spans="1:8" ht="16.5" thickBot="1">
      <c r="A3472" s="12" t="s">
        <v>22</v>
      </c>
      <c r="B3472" s="24">
        <f t="shared" si="406"/>
        <v>4686.6990000000005</v>
      </c>
      <c r="C3472" s="24">
        <f t="shared" si="406"/>
        <v>150.48454799999999</v>
      </c>
      <c r="D3472" s="24">
        <f t="shared" si="406"/>
        <v>1751.0443048275861</v>
      </c>
      <c r="E3472" s="26">
        <f t="shared" si="406"/>
        <v>476.75100000000003</v>
      </c>
      <c r="F3472" s="31">
        <f t="shared" ref="F3472:G3472" si="414">F3504+F3535</f>
        <v>1771.8842196274038</v>
      </c>
      <c r="G3472" s="31">
        <f t="shared" si="414"/>
        <v>483.17999999999995</v>
      </c>
      <c r="H3472" s="183" t="s">
        <v>847</v>
      </c>
    </row>
    <row r="3473" spans="1:8" ht="16.5" thickBot="1">
      <c r="A3473" s="12" t="s">
        <v>23</v>
      </c>
      <c r="B3473" s="24">
        <f t="shared" si="406"/>
        <v>6.9019096411127627</v>
      </c>
      <c r="C3473" s="24">
        <f t="shared" si="406"/>
        <v>0.63200000000000001</v>
      </c>
      <c r="D3473" s="24">
        <f t="shared" si="406"/>
        <v>0</v>
      </c>
      <c r="E3473" s="26">
        <f t="shared" si="406"/>
        <v>0</v>
      </c>
      <c r="F3473" s="31">
        <f t="shared" ref="F3473:G3473" si="415">F3505+F3536</f>
        <v>0</v>
      </c>
      <c r="G3473" s="31">
        <f t="shared" si="415"/>
        <v>0</v>
      </c>
      <c r="H3473" s="183" t="s">
        <v>856</v>
      </c>
    </row>
    <row r="3474" spans="1:8" ht="16.5" thickBot="1">
      <c r="A3474" s="12" t="s">
        <v>24</v>
      </c>
      <c r="B3474" s="24">
        <f t="shared" si="406"/>
        <v>2856.8718562096624</v>
      </c>
      <c r="C3474" s="24">
        <f t="shared" si="406"/>
        <v>376.61799999999999</v>
      </c>
      <c r="D3474" s="24">
        <f t="shared" si="406"/>
        <v>1139.9334059555338</v>
      </c>
      <c r="E3474" s="26">
        <f t="shared" si="406"/>
        <v>153.1</v>
      </c>
      <c r="F3474" s="31">
        <f t="shared" ref="F3474:G3474" si="416">F3506+F3537</f>
        <v>1310.5655704102207</v>
      </c>
      <c r="G3474" s="31">
        <f t="shared" si="416"/>
        <v>175.71699999999998</v>
      </c>
      <c r="H3474" s="183" t="s">
        <v>818</v>
      </c>
    </row>
    <row r="3475" spans="1:8" ht="16.5" thickBot="1">
      <c r="A3475" s="12" t="s">
        <v>25</v>
      </c>
      <c r="B3475" s="24">
        <f t="shared" si="406"/>
        <v>1.6240000000000001</v>
      </c>
      <c r="C3475" s="24">
        <f t="shared" si="406"/>
        <v>0.128</v>
      </c>
      <c r="D3475" s="24">
        <f t="shared" si="406"/>
        <v>0</v>
      </c>
      <c r="E3475" s="26">
        <f t="shared" si="406"/>
        <v>0</v>
      </c>
      <c r="F3475" s="31">
        <f t="shared" ref="F3475:G3475" si="417">F3507+F3538</f>
        <v>0</v>
      </c>
      <c r="G3475" s="31">
        <f t="shared" si="417"/>
        <v>0</v>
      </c>
      <c r="H3475" s="183" t="s">
        <v>26</v>
      </c>
    </row>
    <row r="3476" spans="1:8" ht="16.5" thickBot="1">
      <c r="A3476" s="12" t="s">
        <v>27</v>
      </c>
      <c r="B3476" s="24">
        <f t="shared" si="406"/>
        <v>15.791206999999998</v>
      </c>
      <c r="C3476" s="24">
        <f t="shared" si="406"/>
        <v>75.367710599999995</v>
      </c>
      <c r="D3476" s="24">
        <f t="shared" si="406"/>
        <v>2.1471360000000002</v>
      </c>
      <c r="E3476" s="26">
        <f t="shared" si="406"/>
        <v>9.1738607999999999</v>
      </c>
      <c r="F3476" s="31">
        <f t="shared" ref="F3476:G3476" si="418">F3508+F3539</f>
        <v>21.062284000000002</v>
      </c>
      <c r="G3476" s="31">
        <f t="shared" si="418"/>
        <v>108.63145454545453</v>
      </c>
      <c r="H3476" s="183" t="s">
        <v>851</v>
      </c>
    </row>
    <row r="3477" spans="1:8" ht="16.5" thickBot="1">
      <c r="A3477" s="12" t="s">
        <v>28</v>
      </c>
      <c r="B3477" s="24">
        <f t="shared" si="406"/>
        <v>0</v>
      </c>
      <c r="C3477" s="24">
        <f t="shared" si="406"/>
        <v>0</v>
      </c>
      <c r="D3477" s="24">
        <f t="shared" si="406"/>
        <v>0</v>
      </c>
      <c r="E3477" s="26">
        <f t="shared" si="406"/>
        <v>0</v>
      </c>
      <c r="F3477" s="31">
        <f t="shared" ref="F3477:G3477" si="419">F3509+F3540</f>
        <v>0</v>
      </c>
      <c r="G3477" s="31">
        <f t="shared" si="419"/>
        <v>1.4E-2</v>
      </c>
      <c r="H3477" s="183" t="s">
        <v>853</v>
      </c>
    </row>
    <row r="3478" spans="1:8" ht="16.5" thickBot="1">
      <c r="A3478" s="12" t="s">
        <v>29</v>
      </c>
      <c r="B3478" s="24">
        <f t="shared" si="406"/>
        <v>0</v>
      </c>
      <c r="C3478" s="24">
        <f t="shared" si="406"/>
        <v>0</v>
      </c>
      <c r="D3478" s="24">
        <f t="shared" si="406"/>
        <v>0</v>
      </c>
      <c r="E3478" s="26">
        <f t="shared" si="406"/>
        <v>0</v>
      </c>
      <c r="F3478" s="31">
        <f t="shared" ref="F3478:G3478" si="420">F3510+F3541</f>
        <v>0</v>
      </c>
      <c r="G3478" s="31">
        <f t="shared" si="420"/>
        <v>0</v>
      </c>
      <c r="H3478" s="183" t="s">
        <v>821</v>
      </c>
    </row>
    <row r="3479" spans="1:8" ht="16.5" thickBot="1">
      <c r="A3479" s="12" t="s">
        <v>30</v>
      </c>
      <c r="B3479" s="24">
        <f t="shared" si="406"/>
        <v>7.6920000000000002</v>
      </c>
      <c r="C3479" s="24">
        <f t="shared" si="406"/>
        <v>1.3079999999999998</v>
      </c>
      <c r="D3479" s="24">
        <f t="shared" si="406"/>
        <v>73.11699999999999</v>
      </c>
      <c r="E3479" s="26">
        <f t="shared" si="406"/>
        <v>10.917</v>
      </c>
      <c r="F3479" s="31">
        <f t="shared" ref="F3479:G3479" si="421">F3511+F3542</f>
        <v>76.851909090909089</v>
      </c>
      <c r="G3479" s="31">
        <f t="shared" si="421"/>
        <v>9.5730000000000004</v>
      </c>
      <c r="H3479" s="183" t="s">
        <v>848</v>
      </c>
    </row>
    <row r="3480" spans="1:8" ht="16.5" thickBot="1">
      <c r="A3480" s="12" t="s">
        <v>31</v>
      </c>
      <c r="B3480" s="24">
        <f t="shared" si="406"/>
        <v>17</v>
      </c>
      <c r="C3480" s="24">
        <f t="shared" si="406"/>
        <v>1.573</v>
      </c>
      <c r="D3480" s="24">
        <f t="shared" si="406"/>
        <v>25.2</v>
      </c>
      <c r="E3480" s="26">
        <f t="shared" si="406"/>
        <v>5.7629999999999999</v>
      </c>
      <c r="F3480" s="31">
        <f t="shared" ref="F3480:G3480" si="422">F3512+F3543</f>
        <v>2.4249999999999998</v>
      </c>
      <c r="G3480" s="31">
        <f t="shared" si="422"/>
        <v>9.8580000000000005</v>
      </c>
      <c r="H3480" s="183" t="s">
        <v>849</v>
      </c>
    </row>
    <row r="3481" spans="1:8" ht="16.5" thickBot="1">
      <c r="A3481" s="12" t="s">
        <v>32</v>
      </c>
      <c r="B3481" s="24">
        <f t="shared" si="406"/>
        <v>0.54</v>
      </c>
      <c r="C3481" s="24">
        <f t="shared" si="406"/>
        <v>2.7E-2</v>
      </c>
      <c r="D3481" s="24">
        <f t="shared" si="406"/>
        <v>0</v>
      </c>
      <c r="E3481" s="26">
        <f t="shared" si="406"/>
        <v>0</v>
      </c>
      <c r="F3481" s="31">
        <f t="shared" ref="F3481:G3481" si="423">F3513+F3544</f>
        <v>0</v>
      </c>
      <c r="G3481" s="31">
        <f t="shared" si="423"/>
        <v>0</v>
      </c>
      <c r="H3481" s="183" t="s">
        <v>854</v>
      </c>
    </row>
    <row r="3482" spans="1:8" ht="16.5" thickBot="1">
      <c r="A3482" s="12" t="s">
        <v>33</v>
      </c>
      <c r="B3482" s="24">
        <f t="shared" si="406"/>
        <v>0.628</v>
      </c>
      <c r="C3482" s="24">
        <f t="shared" si="406"/>
        <v>3.1629834254143646E-2</v>
      </c>
      <c r="D3482" s="24">
        <f t="shared" si="406"/>
        <v>0</v>
      </c>
      <c r="E3482" s="26">
        <f t="shared" si="406"/>
        <v>0</v>
      </c>
      <c r="F3482" s="31">
        <f t="shared" ref="F3482:G3482" si="424">F3514+F3545</f>
        <v>0.5</v>
      </c>
      <c r="G3482" s="31">
        <f t="shared" si="424"/>
        <v>4.1000000000000002E-2</v>
      </c>
      <c r="H3482" s="183" t="s">
        <v>852</v>
      </c>
    </row>
    <row r="3483" spans="1:8" ht="16.5" thickBot="1">
      <c r="A3483" s="12" t="s">
        <v>34</v>
      </c>
      <c r="B3483" s="24">
        <f t="shared" si="406"/>
        <v>0</v>
      </c>
      <c r="C3483" s="24">
        <f t="shared" si="406"/>
        <v>0</v>
      </c>
      <c r="D3483" s="24">
        <f t="shared" si="406"/>
        <v>0</v>
      </c>
      <c r="E3483" s="26">
        <f t="shared" si="406"/>
        <v>0</v>
      </c>
      <c r="F3483" s="31">
        <f t="shared" ref="F3483:G3483" si="425">F3515+F3546</f>
        <v>0</v>
      </c>
      <c r="G3483" s="31">
        <f t="shared" si="425"/>
        <v>0</v>
      </c>
      <c r="H3483" s="183" t="s">
        <v>850</v>
      </c>
    </row>
    <row r="3484" spans="1:8" ht="16.5" thickBot="1">
      <c r="A3484" s="12" t="s">
        <v>35</v>
      </c>
      <c r="B3484" s="24">
        <f t="shared" si="406"/>
        <v>0</v>
      </c>
      <c r="C3484" s="24">
        <f t="shared" si="406"/>
        <v>0</v>
      </c>
      <c r="D3484" s="24">
        <f>D3516+D3547</f>
        <v>0</v>
      </c>
      <c r="E3484" s="26">
        <f t="shared" si="406"/>
        <v>0</v>
      </c>
      <c r="F3484" s="31">
        <f t="shared" ref="F3484:G3484" si="426">F3516+F3547</f>
        <v>0</v>
      </c>
      <c r="G3484" s="31">
        <f t="shared" si="426"/>
        <v>0</v>
      </c>
      <c r="H3484" s="183" t="s">
        <v>36</v>
      </c>
    </row>
    <row r="3485" spans="1:8" ht="16.5" thickBot="1">
      <c r="A3485" s="54" t="s">
        <v>37</v>
      </c>
      <c r="B3485" s="24">
        <f t="shared" si="406"/>
        <v>0</v>
      </c>
      <c r="C3485" s="24">
        <f t="shared" si="406"/>
        <v>0</v>
      </c>
      <c r="D3485" s="24">
        <f t="shared" si="406"/>
        <v>0</v>
      </c>
      <c r="E3485" s="26">
        <f t="shared" si="406"/>
        <v>5.0000000000000001E-3</v>
      </c>
      <c r="F3485" s="31">
        <f t="shared" ref="F3485:G3485" si="427">F3517+F3548</f>
        <v>7.4999999999999997E-2</v>
      </c>
      <c r="G3485" s="31">
        <f t="shared" si="427"/>
        <v>0.51400000000000001</v>
      </c>
      <c r="H3485" s="185" t="s">
        <v>38</v>
      </c>
    </row>
    <row r="3486" spans="1:8" ht="16.5" thickBot="1">
      <c r="A3486" s="75" t="s">
        <v>552</v>
      </c>
      <c r="B3486" s="77">
        <f t="shared" ref="B3486" si="428">SUM(B3464:B3485)</f>
        <v>8275.5185814143097</v>
      </c>
      <c r="C3486" s="77">
        <f t="shared" ref="C3486" si="429">SUM(C3464:C3485)</f>
        <v>773.49288843425416</v>
      </c>
      <c r="D3486" s="77">
        <f t="shared" ref="D3486" si="430">SUM(D3464:D3485)</f>
        <v>3530.4855009155776</v>
      </c>
      <c r="E3486" s="79">
        <f t="shared" ref="E3486" si="431">SUM(E3464:E3485)</f>
        <v>888.02586080000003</v>
      </c>
      <c r="F3486" s="172">
        <f t="shared" ref="F3486:G3486" si="432">F3518+F3549</f>
        <v>3616.9728922194431</v>
      </c>
      <c r="G3486" s="172">
        <f t="shared" si="432"/>
        <v>931.67445454545464</v>
      </c>
      <c r="H3486" s="228" t="s">
        <v>855</v>
      </c>
    </row>
    <row r="3487" spans="1:8" ht="16.5" thickBot="1">
      <c r="A3487" s="75" t="s">
        <v>545</v>
      </c>
      <c r="B3487" s="77">
        <f>B3519+B3550</f>
        <v>14994.71496377953</v>
      </c>
      <c r="C3487" s="77">
        <f>C3519+C3550</f>
        <v>2146.549</v>
      </c>
      <c r="D3487" s="77">
        <f>D3519+D3550</f>
        <v>11187.392407516885</v>
      </c>
      <c r="E3487" s="79">
        <f>E3519+E3550</f>
        <v>1806.6890000000001</v>
      </c>
      <c r="F3487" s="172">
        <f>F3519+F3550</f>
        <v>11338.907055522128</v>
      </c>
      <c r="G3487" s="172">
        <f t="shared" ref="G3487" si="433">G3519+G3550</f>
        <v>1848.78</v>
      </c>
      <c r="H3487" s="227" t="s">
        <v>553</v>
      </c>
    </row>
    <row r="3488" spans="1:8" ht="16.5" thickBot="1">
      <c r="F3488" s="31"/>
      <c r="G3488" s="31"/>
      <c r="H3488" s="52" t="s">
        <v>323</v>
      </c>
    </row>
    <row r="3490" spans="1:8">
      <c r="A3490" s="119" t="s">
        <v>303</v>
      </c>
      <c r="H3490" s="120" t="s">
        <v>304</v>
      </c>
    </row>
    <row r="3491" spans="1:8" ht="18">
      <c r="A3491" s="97" t="s">
        <v>741</v>
      </c>
      <c r="H3491" s="102" t="s">
        <v>523</v>
      </c>
    </row>
    <row r="3492" spans="1:8" ht="16.5" customHeight="1" thickBot="1">
      <c r="A3492" s="68" t="s">
        <v>320</v>
      </c>
      <c r="E3492" s="38"/>
      <c r="G3492" s="38" t="s">
        <v>520</v>
      </c>
      <c r="H3492" s="38" t="s">
        <v>476</v>
      </c>
    </row>
    <row r="3493" spans="1:8" ht="16.5" thickBot="1">
      <c r="A3493" s="55" t="s">
        <v>7</v>
      </c>
      <c r="B3493" s="238">
        <v>2016</v>
      </c>
      <c r="C3493" s="239"/>
      <c r="D3493" s="238">
        <v>2017</v>
      </c>
      <c r="E3493" s="239"/>
      <c r="F3493" s="238">
        <v>2018</v>
      </c>
      <c r="G3493" s="239"/>
      <c r="H3493" s="56" t="s">
        <v>3</v>
      </c>
    </row>
    <row r="3494" spans="1:8">
      <c r="A3494" s="57"/>
      <c r="B3494" s="54" t="s">
        <v>321</v>
      </c>
      <c r="C3494" s="103" t="s">
        <v>47</v>
      </c>
      <c r="D3494" s="103" t="s">
        <v>321</v>
      </c>
      <c r="E3494" s="22" t="s">
        <v>47</v>
      </c>
      <c r="F3494" s="103" t="s">
        <v>46</v>
      </c>
      <c r="G3494" s="22" t="s">
        <v>47</v>
      </c>
      <c r="H3494" s="58"/>
    </row>
    <row r="3495" spans="1:8" ht="16.5" thickBot="1">
      <c r="A3495" s="59"/>
      <c r="B3495" s="23" t="s">
        <v>322</v>
      </c>
      <c r="C3495" s="6" t="s">
        <v>49</v>
      </c>
      <c r="D3495" s="107" t="s">
        <v>322</v>
      </c>
      <c r="E3495" s="2" t="s">
        <v>49</v>
      </c>
      <c r="F3495" s="107" t="s">
        <v>48</v>
      </c>
      <c r="G3495" s="2" t="s">
        <v>49</v>
      </c>
      <c r="H3495" s="60"/>
    </row>
    <row r="3496" spans="1:8" ht="17.25" thickTop="1" thickBot="1">
      <c r="A3496" s="12" t="s">
        <v>13</v>
      </c>
      <c r="B3496" s="24">
        <v>436.80099999999999</v>
      </c>
      <c r="C3496" s="26">
        <v>139.63200000000001</v>
      </c>
      <c r="D3496" s="24">
        <v>220</v>
      </c>
      <c r="E3496" s="26">
        <v>161.82499999999999</v>
      </c>
      <c r="F3496" s="26">
        <v>297</v>
      </c>
      <c r="G3496" s="26">
        <v>96.423000000000002</v>
      </c>
      <c r="H3496" s="109" t="s">
        <v>819</v>
      </c>
    </row>
    <row r="3497" spans="1:8" ht="16.5" thickBot="1">
      <c r="A3497" s="12" t="s">
        <v>14</v>
      </c>
      <c r="B3497" s="24">
        <v>7.6870000000000003</v>
      </c>
      <c r="C3497" s="26">
        <v>0.64400000000000002</v>
      </c>
      <c r="D3497" s="24">
        <v>0.20399999999999999</v>
      </c>
      <c r="E3497" s="26">
        <v>0.82799999999999996</v>
      </c>
      <c r="F3497" s="26">
        <v>0.23400000000000001</v>
      </c>
      <c r="G3497" s="26">
        <v>0.97199999999999998</v>
      </c>
      <c r="H3497" s="109" t="s">
        <v>840</v>
      </c>
    </row>
    <row r="3498" spans="1:8" ht="16.5" thickBot="1">
      <c r="A3498" s="12" t="s">
        <v>15</v>
      </c>
      <c r="B3498" s="24">
        <v>11.93</v>
      </c>
      <c r="C3498" s="26">
        <v>1.8140000000000001</v>
      </c>
      <c r="D3498" s="24">
        <v>0</v>
      </c>
      <c r="E3498" s="26">
        <v>0</v>
      </c>
      <c r="F3498" s="26">
        <v>0</v>
      </c>
      <c r="G3498" s="26">
        <v>0</v>
      </c>
      <c r="H3498" s="109" t="s">
        <v>841</v>
      </c>
    </row>
    <row r="3499" spans="1:8" ht="16.5" thickBot="1">
      <c r="A3499" s="12" t="s">
        <v>16</v>
      </c>
      <c r="B3499" s="24">
        <v>0.17</v>
      </c>
      <c r="C3499" s="26">
        <v>0.79</v>
      </c>
      <c r="D3499" s="24">
        <v>0</v>
      </c>
      <c r="E3499" s="26">
        <v>0</v>
      </c>
      <c r="F3499" s="26">
        <v>0</v>
      </c>
      <c r="G3499" s="26">
        <v>0</v>
      </c>
      <c r="H3499" s="109" t="s">
        <v>844</v>
      </c>
    </row>
    <row r="3500" spans="1:8" ht="16.5" thickBot="1">
      <c r="A3500" s="12" t="s">
        <v>17</v>
      </c>
      <c r="B3500" s="24">
        <v>0</v>
      </c>
      <c r="C3500" s="26">
        <v>0</v>
      </c>
      <c r="D3500" s="24">
        <v>0</v>
      </c>
      <c r="E3500" s="26">
        <v>0</v>
      </c>
      <c r="F3500" s="26">
        <v>0</v>
      </c>
      <c r="G3500" s="26">
        <v>0</v>
      </c>
      <c r="H3500" s="109" t="s">
        <v>845</v>
      </c>
    </row>
    <row r="3501" spans="1:8" ht="16.5" thickBot="1">
      <c r="A3501" s="12" t="s">
        <v>18</v>
      </c>
      <c r="B3501" s="24">
        <v>0</v>
      </c>
      <c r="C3501" s="26">
        <v>0</v>
      </c>
      <c r="D3501" s="24">
        <v>0</v>
      </c>
      <c r="E3501" s="26">
        <v>0</v>
      </c>
      <c r="F3501" s="26">
        <v>0</v>
      </c>
      <c r="G3501" s="26">
        <v>0</v>
      </c>
      <c r="H3501" s="109" t="s">
        <v>820</v>
      </c>
    </row>
    <row r="3502" spans="1:8" ht="16.5" thickBot="1">
      <c r="A3502" s="12" t="s">
        <v>19</v>
      </c>
      <c r="B3502" s="24">
        <v>38.560050505050512</v>
      </c>
      <c r="C3502" s="26">
        <v>3.6819999999999999</v>
      </c>
      <c r="D3502" s="24">
        <v>167.27856782106784</v>
      </c>
      <c r="E3502" s="26">
        <v>15.973000000000001</v>
      </c>
      <c r="F3502" s="26">
        <v>7.1230000000000002</v>
      </c>
      <c r="G3502" s="26">
        <v>13.86</v>
      </c>
      <c r="H3502" s="109" t="s">
        <v>20</v>
      </c>
    </row>
    <row r="3503" spans="1:8" ht="16.5" thickBot="1">
      <c r="A3503" s="12" t="s">
        <v>21</v>
      </c>
      <c r="B3503" s="24">
        <v>139.78436446469249</v>
      </c>
      <c r="C3503" s="26">
        <v>14.68</v>
      </c>
      <c r="D3503" s="24">
        <v>6.5060000000000002</v>
      </c>
      <c r="E3503" s="26">
        <v>38.15</v>
      </c>
      <c r="F3503" s="26">
        <v>3.4350000000000001</v>
      </c>
      <c r="G3503" s="26">
        <v>18.378</v>
      </c>
      <c r="H3503" s="109" t="s">
        <v>846</v>
      </c>
    </row>
    <row r="3504" spans="1:8" ht="16.5" thickBot="1">
      <c r="A3504" s="12" t="s">
        <v>22</v>
      </c>
      <c r="B3504" s="24">
        <v>4411.9560000000001</v>
      </c>
      <c r="C3504" s="26">
        <v>132.153695</v>
      </c>
      <c r="D3504" s="24">
        <v>1659.405</v>
      </c>
      <c r="E3504" s="26">
        <v>457.41500000000002</v>
      </c>
      <c r="F3504" s="26">
        <f>D3504/E3504*G3504</f>
        <v>1690.8325341101624</v>
      </c>
      <c r="G3504" s="26">
        <v>466.07799999999997</v>
      </c>
      <c r="H3504" s="109" t="s">
        <v>847</v>
      </c>
    </row>
    <row r="3505" spans="1:8" ht="16.5" thickBot="1">
      <c r="A3505" s="12" t="s">
        <v>23</v>
      </c>
      <c r="B3505" s="24">
        <v>5.5519096411127631</v>
      </c>
      <c r="C3505" s="26">
        <v>0.58499999999999996</v>
      </c>
      <c r="D3505" s="24">
        <v>0</v>
      </c>
      <c r="E3505" s="26">
        <v>0</v>
      </c>
      <c r="F3505" s="26">
        <v>0</v>
      </c>
      <c r="G3505" s="26">
        <v>0</v>
      </c>
      <c r="H3505" s="109" t="s">
        <v>856</v>
      </c>
    </row>
    <row r="3506" spans="1:8" ht="16.5" thickBot="1">
      <c r="A3506" s="12" t="s">
        <v>24</v>
      </c>
      <c r="B3506" s="24">
        <v>1913.8154479338004</v>
      </c>
      <c r="C3506" s="26">
        <v>177.63200000000001</v>
      </c>
      <c r="D3506" s="24">
        <v>739.74604043829231</v>
      </c>
      <c r="E3506" s="26">
        <v>68.66</v>
      </c>
      <c r="F3506" s="26">
        <f>D3506/E3506*G3506</f>
        <v>853.01359247918617</v>
      </c>
      <c r="G3506" s="26">
        <v>79.173000000000002</v>
      </c>
      <c r="H3506" s="109" t="s">
        <v>818</v>
      </c>
    </row>
    <row r="3507" spans="1:8" ht="16.5" thickBot="1">
      <c r="A3507" s="12" t="s">
        <v>25</v>
      </c>
      <c r="B3507" s="24">
        <v>0.81200000000000006</v>
      </c>
      <c r="C3507" s="26">
        <v>6.4000000000000001E-2</v>
      </c>
      <c r="D3507" s="24">
        <v>0</v>
      </c>
      <c r="E3507" s="26">
        <v>0</v>
      </c>
      <c r="F3507" s="26">
        <v>0</v>
      </c>
      <c r="G3507" s="26">
        <v>0</v>
      </c>
      <c r="H3507" s="109" t="s">
        <v>26</v>
      </c>
    </row>
    <row r="3508" spans="1:8" ht="16.5" thickBot="1">
      <c r="A3508" s="12" t="s">
        <v>27</v>
      </c>
      <c r="B3508" s="24">
        <v>1.9823650000000002</v>
      </c>
      <c r="C3508" s="26">
        <v>7.382468600000001</v>
      </c>
      <c r="D3508" s="24">
        <v>0.50167799999999996</v>
      </c>
      <c r="E3508" s="26">
        <v>1.3380483999999999</v>
      </c>
      <c r="F3508" s="26">
        <v>0.44508000000000003</v>
      </c>
      <c r="G3508" s="26">
        <v>0.81676883116883114</v>
      </c>
      <c r="H3508" s="109" t="s">
        <v>851</v>
      </c>
    </row>
    <row r="3509" spans="1:8" ht="16.5" thickBot="1">
      <c r="A3509" s="12" t="s">
        <v>28</v>
      </c>
      <c r="B3509" s="24">
        <v>0</v>
      </c>
      <c r="C3509" s="26">
        <v>0</v>
      </c>
      <c r="D3509" s="24">
        <v>0</v>
      </c>
      <c r="E3509" s="26">
        <v>0</v>
      </c>
      <c r="F3509" s="26">
        <v>0</v>
      </c>
      <c r="G3509" s="26">
        <v>1.4E-2</v>
      </c>
      <c r="H3509" s="109" t="s">
        <v>853</v>
      </c>
    </row>
    <row r="3510" spans="1:8" ht="16.5" thickBot="1">
      <c r="A3510" s="12" t="s">
        <v>29</v>
      </c>
      <c r="B3510" s="24">
        <v>0</v>
      </c>
      <c r="C3510" s="26">
        <v>0</v>
      </c>
      <c r="D3510" s="24">
        <v>0</v>
      </c>
      <c r="E3510" s="26">
        <v>0</v>
      </c>
      <c r="F3510" s="26">
        <v>0</v>
      </c>
      <c r="G3510" s="26">
        <v>0</v>
      </c>
      <c r="H3510" s="109" t="s">
        <v>821</v>
      </c>
    </row>
    <row r="3511" spans="1:8" ht="16.5" thickBot="1">
      <c r="A3511" s="12" t="s">
        <v>30</v>
      </c>
      <c r="B3511" s="24">
        <v>0.34100000000000003</v>
      </c>
      <c r="C3511" s="26">
        <v>5.7000000000000002E-2</v>
      </c>
      <c r="D3511" s="24">
        <v>66.316999999999993</v>
      </c>
      <c r="E3511" s="26">
        <v>10.092000000000001</v>
      </c>
      <c r="F3511" s="26">
        <v>4.9000000000000002E-2</v>
      </c>
      <c r="G3511" s="26">
        <v>0.255</v>
      </c>
      <c r="H3511" s="109" t="s">
        <v>848</v>
      </c>
    </row>
    <row r="3512" spans="1:8" ht="16.5" thickBot="1">
      <c r="A3512" s="12" t="s">
        <v>31</v>
      </c>
      <c r="B3512" s="24">
        <v>16.600000000000001</v>
      </c>
      <c r="C3512" s="26">
        <v>1.5589999999999999</v>
      </c>
      <c r="D3512" s="24">
        <v>25.2</v>
      </c>
      <c r="E3512" s="26">
        <v>5.7629999999999999</v>
      </c>
      <c r="F3512" s="26">
        <v>2.4249999999999998</v>
      </c>
      <c r="G3512" s="26">
        <v>9.8580000000000005</v>
      </c>
      <c r="H3512" s="109" t="s">
        <v>849</v>
      </c>
    </row>
    <row r="3513" spans="1:8" ht="16.5" thickBot="1">
      <c r="A3513" s="12" t="s">
        <v>32</v>
      </c>
      <c r="B3513" s="24">
        <v>0</v>
      </c>
      <c r="C3513" s="26">
        <v>0</v>
      </c>
      <c r="D3513" s="24">
        <v>0</v>
      </c>
      <c r="E3513" s="26">
        <v>0</v>
      </c>
      <c r="F3513" s="26">
        <v>0</v>
      </c>
      <c r="G3513" s="26">
        <v>0</v>
      </c>
      <c r="H3513" s="109" t="s">
        <v>854</v>
      </c>
    </row>
    <row r="3514" spans="1:8" ht="16.5" thickBot="1">
      <c r="A3514" s="12" t="s">
        <v>33</v>
      </c>
      <c r="B3514" s="24">
        <v>0.33500000000000002</v>
      </c>
      <c r="C3514" s="26">
        <v>6.6298342541436465E-3</v>
      </c>
      <c r="D3514" s="24">
        <v>0</v>
      </c>
      <c r="E3514" s="26">
        <v>0</v>
      </c>
      <c r="F3514" s="26">
        <v>0.5</v>
      </c>
      <c r="G3514" s="26">
        <v>4.1000000000000002E-2</v>
      </c>
      <c r="H3514" s="109" t="s">
        <v>852</v>
      </c>
    </row>
    <row r="3515" spans="1:8" ht="16.5" thickBot="1">
      <c r="A3515" s="12" t="s">
        <v>34</v>
      </c>
      <c r="B3515" s="24">
        <v>0</v>
      </c>
      <c r="C3515" s="26">
        <v>0</v>
      </c>
      <c r="D3515" s="24">
        <v>0</v>
      </c>
      <c r="E3515" s="26">
        <v>0</v>
      </c>
      <c r="F3515" s="26">
        <v>0</v>
      </c>
      <c r="G3515" s="26">
        <v>0</v>
      </c>
      <c r="H3515" s="109" t="s">
        <v>850</v>
      </c>
    </row>
    <row r="3516" spans="1:8" ht="16.5" thickBot="1">
      <c r="A3516" s="12" t="s">
        <v>35</v>
      </c>
      <c r="B3516" s="24">
        <v>0</v>
      </c>
      <c r="C3516" s="26">
        <v>0</v>
      </c>
      <c r="D3516" s="24">
        <v>0</v>
      </c>
      <c r="E3516" s="26">
        <v>0</v>
      </c>
      <c r="F3516" s="26">
        <v>0</v>
      </c>
      <c r="G3516" s="26">
        <v>0</v>
      </c>
      <c r="H3516" s="109" t="s">
        <v>36</v>
      </c>
    </row>
    <row r="3517" spans="1:8" ht="16.5" thickBot="1">
      <c r="A3517" s="54" t="s">
        <v>37</v>
      </c>
      <c r="B3517" s="27">
        <v>0</v>
      </c>
      <c r="C3517" s="28">
        <v>0</v>
      </c>
      <c r="D3517" s="27">
        <v>0</v>
      </c>
      <c r="E3517" s="28">
        <v>0</v>
      </c>
      <c r="F3517" s="26">
        <v>0.03</v>
      </c>
      <c r="G3517" s="26">
        <v>0.214</v>
      </c>
      <c r="H3517" s="108" t="s">
        <v>38</v>
      </c>
    </row>
    <row r="3518" spans="1:8" ht="16.5" thickBot="1">
      <c r="A3518" s="75" t="s">
        <v>552</v>
      </c>
      <c r="B3518" s="77">
        <f t="shared" ref="B3518" si="434">SUM(B3496:B3517)</f>
        <v>6986.3261375446573</v>
      </c>
      <c r="C3518" s="77">
        <f t="shared" ref="C3518" si="435">SUM(C3496:C3517)</f>
        <v>480.68179343425419</v>
      </c>
      <c r="D3518" s="77">
        <f t="shared" ref="D3518" si="436">SUM(D3496:D3517)</f>
        <v>2885.15828625936</v>
      </c>
      <c r="E3518" s="77">
        <f t="shared" ref="E3518:G3518" si="437">SUM(E3496:E3517)</f>
        <v>760.04404840000007</v>
      </c>
      <c r="F3518" s="77">
        <f>SUM(F3496:F3517)</f>
        <v>2855.0872065893491</v>
      </c>
      <c r="G3518" s="77">
        <f t="shared" si="437"/>
        <v>686.08276883116889</v>
      </c>
      <c r="H3518" s="118" t="s">
        <v>855</v>
      </c>
    </row>
    <row r="3519" spans="1:8" ht="16.5" thickBot="1">
      <c r="A3519" s="75" t="s">
        <v>545</v>
      </c>
      <c r="B3519" s="77">
        <v>13113.841359357044</v>
      </c>
      <c r="C3519" s="77">
        <v>1776.4459999999999</v>
      </c>
      <c r="D3519" s="77">
        <v>10195.29606505363</v>
      </c>
      <c r="E3519" s="77">
        <v>1623.577</v>
      </c>
      <c r="F3519" s="126">
        <f>D3519/E3519*G3519</f>
        <v>9637.4730975868297</v>
      </c>
      <c r="G3519" s="126">
        <v>1534.7449999999999</v>
      </c>
      <c r="H3519" s="112" t="s">
        <v>553</v>
      </c>
    </row>
    <row r="3520" spans="1:8">
      <c r="H3520" s="48" t="s">
        <v>323</v>
      </c>
    </row>
    <row r="3521" spans="1:8">
      <c r="A3521" s="119" t="s">
        <v>306</v>
      </c>
      <c r="H3521" s="120" t="s">
        <v>307</v>
      </c>
    </row>
    <row r="3522" spans="1:8">
      <c r="A3522" s="97" t="s">
        <v>742</v>
      </c>
      <c r="H3522" s="102" t="s">
        <v>524</v>
      </c>
    </row>
    <row r="3523" spans="1:8" ht="16.5" customHeight="1" thickBot="1">
      <c r="A3523" s="68" t="s">
        <v>320</v>
      </c>
      <c r="E3523" s="38"/>
      <c r="G3523" s="38" t="s">
        <v>520</v>
      </c>
      <c r="H3523" s="38" t="s">
        <v>476</v>
      </c>
    </row>
    <row r="3524" spans="1:8" ht="16.5" thickBot="1">
      <c r="A3524" s="55" t="s">
        <v>7</v>
      </c>
      <c r="B3524" s="238">
        <v>2016</v>
      </c>
      <c r="C3524" s="239"/>
      <c r="D3524" s="238">
        <v>2017</v>
      </c>
      <c r="E3524" s="239"/>
      <c r="F3524" s="238">
        <v>2018</v>
      </c>
      <c r="G3524" s="239"/>
      <c r="H3524" s="56" t="s">
        <v>3</v>
      </c>
    </row>
    <row r="3525" spans="1:8">
      <c r="A3525" s="57"/>
      <c r="B3525" s="54" t="s">
        <v>321</v>
      </c>
      <c r="C3525" s="103" t="s">
        <v>47</v>
      </c>
      <c r="D3525" s="103" t="s">
        <v>321</v>
      </c>
      <c r="E3525" s="22" t="s">
        <v>47</v>
      </c>
      <c r="F3525" s="141" t="s">
        <v>46</v>
      </c>
      <c r="G3525" s="22" t="s">
        <v>47</v>
      </c>
      <c r="H3525" s="58"/>
    </row>
    <row r="3526" spans="1:8" ht="16.5" thickBot="1">
      <c r="A3526" s="59"/>
      <c r="B3526" s="23" t="s">
        <v>322</v>
      </c>
      <c r="C3526" s="6" t="s">
        <v>49</v>
      </c>
      <c r="D3526" s="107" t="s">
        <v>322</v>
      </c>
      <c r="E3526" s="2" t="s">
        <v>49</v>
      </c>
      <c r="F3526" s="139" t="s">
        <v>48</v>
      </c>
      <c r="G3526" s="2" t="s">
        <v>49</v>
      </c>
      <c r="H3526" s="60"/>
    </row>
    <row r="3527" spans="1:8" ht="17.25" thickTop="1" thickBot="1">
      <c r="A3527" s="12" t="s">
        <v>13</v>
      </c>
      <c r="B3527" s="24">
        <v>0.45</v>
      </c>
      <c r="C3527" s="26">
        <v>0.109</v>
      </c>
      <c r="D3527" s="24">
        <v>0.46400000000000002</v>
      </c>
      <c r="E3527" s="26">
        <v>0.113</v>
      </c>
      <c r="F3527" s="26">
        <v>0</v>
      </c>
      <c r="G3527" s="26">
        <v>0</v>
      </c>
      <c r="H3527" s="109" t="s">
        <v>819</v>
      </c>
    </row>
    <row r="3528" spans="1:8" ht="16.5" thickBot="1">
      <c r="A3528" s="12" t="s">
        <v>14</v>
      </c>
      <c r="B3528" s="24">
        <v>7.8387162270183852</v>
      </c>
      <c r="C3528" s="26">
        <v>1.3340000000000001</v>
      </c>
      <c r="D3528" s="24">
        <v>6.8329696969696974</v>
      </c>
      <c r="E3528" s="26">
        <v>0.82899999999999996</v>
      </c>
      <c r="F3528" s="26">
        <v>0.57099999999999995</v>
      </c>
      <c r="G3528" s="26">
        <v>1.212</v>
      </c>
      <c r="H3528" s="109" t="s">
        <v>840</v>
      </c>
    </row>
    <row r="3529" spans="1:8" ht="16.5" thickBot="1">
      <c r="A3529" s="12" t="s">
        <v>15</v>
      </c>
      <c r="B3529" s="24">
        <v>11.93</v>
      </c>
      <c r="C3529" s="26">
        <v>1.8140000000000001</v>
      </c>
      <c r="D3529" s="24">
        <v>0</v>
      </c>
      <c r="E3529" s="26">
        <v>0</v>
      </c>
      <c r="F3529" s="26">
        <v>0</v>
      </c>
      <c r="G3529" s="26">
        <v>2E-3</v>
      </c>
      <c r="H3529" s="109" t="s">
        <v>841</v>
      </c>
    </row>
    <row r="3530" spans="1:8" ht="16.5" thickBot="1">
      <c r="A3530" s="12" t="s">
        <v>16</v>
      </c>
      <c r="B3530" s="24">
        <v>0</v>
      </c>
      <c r="C3530" s="26">
        <v>0</v>
      </c>
      <c r="D3530" s="24">
        <v>0</v>
      </c>
      <c r="E3530" s="26">
        <v>0</v>
      </c>
      <c r="F3530" s="26">
        <v>0</v>
      </c>
      <c r="G3530" s="26">
        <v>0</v>
      </c>
      <c r="H3530" s="109" t="s">
        <v>844</v>
      </c>
    </row>
    <row r="3531" spans="1:8" ht="16.5" thickBot="1">
      <c r="A3531" s="12" t="s">
        <v>17</v>
      </c>
      <c r="B3531" s="24">
        <v>0</v>
      </c>
      <c r="C3531" s="26">
        <v>0</v>
      </c>
      <c r="D3531" s="24">
        <v>0</v>
      </c>
      <c r="E3531" s="26">
        <v>0</v>
      </c>
      <c r="F3531" s="26">
        <v>0</v>
      </c>
      <c r="G3531" s="26">
        <v>0</v>
      </c>
      <c r="H3531" s="109" t="s">
        <v>845</v>
      </c>
    </row>
    <row r="3532" spans="1:8" ht="16.5" thickBot="1">
      <c r="A3532" s="12" t="s">
        <v>18</v>
      </c>
      <c r="B3532" s="24">
        <v>0</v>
      </c>
      <c r="C3532" s="26">
        <v>0</v>
      </c>
      <c r="D3532" s="24">
        <v>0</v>
      </c>
      <c r="E3532" s="26">
        <v>0</v>
      </c>
      <c r="F3532" s="26">
        <v>0</v>
      </c>
      <c r="G3532" s="26">
        <v>0</v>
      </c>
      <c r="H3532" s="109" t="s">
        <v>820</v>
      </c>
    </row>
    <row r="3533" spans="1:8" ht="16.5" thickBot="1">
      <c r="A3533" s="12" t="s">
        <v>19</v>
      </c>
      <c r="B3533" s="24">
        <v>26.53890909090909</v>
      </c>
      <c r="C3533" s="26">
        <v>2.8069999999999999</v>
      </c>
      <c r="D3533" s="24">
        <v>137.49745454545456</v>
      </c>
      <c r="E3533" s="26">
        <v>14.542999999999999</v>
      </c>
      <c r="F3533" s="26">
        <f>D3533/E3533*G3533</f>
        <v>125.23490909090913</v>
      </c>
      <c r="G3533" s="26">
        <v>13.246</v>
      </c>
      <c r="H3533" s="109" t="s">
        <v>20</v>
      </c>
    </row>
    <row r="3534" spans="1:8" ht="16.5" thickBot="1">
      <c r="A3534" s="12" t="s">
        <v>21</v>
      </c>
      <c r="B3534" s="24">
        <v>8.0568275862068967E-2</v>
      </c>
      <c r="C3534" s="26">
        <v>1.7000000000000001E-2</v>
      </c>
      <c r="D3534" s="24">
        <v>0.2606620689655173</v>
      </c>
      <c r="E3534" s="26">
        <v>5.5E-2</v>
      </c>
      <c r="F3534" s="26">
        <v>1.0999999999999999E-2</v>
      </c>
      <c r="G3534" s="26">
        <v>5.2999999999999999E-2</v>
      </c>
      <c r="H3534" s="109" t="s">
        <v>846</v>
      </c>
    </row>
    <row r="3535" spans="1:8" ht="16.5" thickBot="1">
      <c r="A3535" s="12" t="s">
        <v>22</v>
      </c>
      <c r="B3535" s="24">
        <v>274.74299999999999</v>
      </c>
      <c r="C3535" s="26">
        <v>18.330852999999998</v>
      </c>
      <c r="D3535" s="24">
        <v>91.639304827586216</v>
      </c>
      <c r="E3535" s="26">
        <v>19.335999999999999</v>
      </c>
      <c r="F3535" s="26">
        <f>D3535/E3535*G3535</f>
        <v>81.051685517241381</v>
      </c>
      <c r="G3535" s="26">
        <v>17.102</v>
      </c>
      <c r="H3535" s="109" t="s">
        <v>847</v>
      </c>
    </row>
    <row r="3536" spans="1:8" ht="16.5" thickBot="1">
      <c r="A3536" s="12" t="s">
        <v>23</v>
      </c>
      <c r="B3536" s="24">
        <v>1.35</v>
      </c>
      <c r="C3536" s="26">
        <v>4.7E-2</v>
      </c>
      <c r="D3536" s="24">
        <v>0</v>
      </c>
      <c r="E3536" s="26">
        <v>0</v>
      </c>
      <c r="F3536" s="26">
        <v>0</v>
      </c>
      <c r="G3536" s="26">
        <v>0</v>
      </c>
      <c r="H3536" s="109" t="s">
        <v>856</v>
      </c>
    </row>
    <row r="3537" spans="1:8" ht="16.5" thickBot="1">
      <c r="A3537" s="12" t="s">
        <v>24</v>
      </c>
      <c r="B3537" s="24">
        <v>943.05640827586205</v>
      </c>
      <c r="C3537" s="26">
        <v>198.98599999999999</v>
      </c>
      <c r="D3537" s="24">
        <v>400.1873655172414</v>
      </c>
      <c r="E3537" s="26">
        <v>84.44</v>
      </c>
      <c r="F3537" s="26">
        <f>D3537/E3537*G3537</f>
        <v>457.55197793103451</v>
      </c>
      <c r="G3537" s="26">
        <v>96.543999999999997</v>
      </c>
      <c r="H3537" s="109" t="s">
        <v>818</v>
      </c>
    </row>
    <row r="3538" spans="1:8" ht="16.5" thickBot="1">
      <c r="A3538" s="12" t="s">
        <v>25</v>
      </c>
      <c r="B3538" s="24">
        <v>0.81200000000000006</v>
      </c>
      <c r="C3538" s="26">
        <v>6.4000000000000001E-2</v>
      </c>
      <c r="D3538" s="24">
        <v>0</v>
      </c>
      <c r="E3538" s="26">
        <v>0</v>
      </c>
      <c r="F3538" s="26">
        <v>0</v>
      </c>
      <c r="G3538" s="26">
        <v>0</v>
      </c>
      <c r="H3538" s="109" t="s">
        <v>26</v>
      </c>
    </row>
    <row r="3539" spans="1:8" ht="16.5" thickBot="1">
      <c r="A3539" s="12" t="s">
        <v>27</v>
      </c>
      <c r="B3539" s="24">
        <v>13.808841999999999</v>
      </c>
      <c r="C3539" s="26">
        <v>67.985242</v>
      </c>
      <c r="D3539" s="24">
        <v>1.6454580000000001</v>
      </c>
      <c r="E3539" s="26">
        <v>7.8358124</v>
      </c>
      <c r="F3539" s="26">
        <v>20.617204000000001</v>
      </c>
      <c r="G3539" s="26">
        <v>107.8146857142857</v>
      </c>
      <c r="H3539" s="109" t="s">
        <v>851</v>
      </c>
    </row>
    <row r="3540" spans="1:8" ht="16.5" thickBot="1">
      <c r="A3540" s="12" t="s">
        <v>28</v>
      </c>
      <c r="B3540" s="24">
        <v>0</v>
      </c>
      <c r="C3540" s="26">
        <v>0</v>
      </c>
      <c r="D3540" s="24">
        <v>0</v>
      </c>
      <c r="E3540" s="26">
        <v>0</v>
      </c>
      <c r="F3540" s="26">
        <v>0</v>
      </c>
      <c r="G3540" s="26">
        <v>0</v>
      </c>
      <c r="H3540" s="109" t="s">
        <v>853</v>
      </c>
    </row>
    <row r="3541" spans="1:8" ht="16.5" thickBot="1">
      <c r="A3541" s="12" t="s">
        <v>29</v>
      </c>
      <c r="B3541" s="24">
        <v>0</v>
      </c>
      <c r="C3541" s="26">
        <v>0</v>
      </c>
      <c r="D3541" s="24">
        <v>0</v>
      </c>
      <c r="E3541" s="26">
        <v>0</v>
      </c>
      <c r="F3541" s="26">
        <v>0</v>
      </c>
      <c r="G3541" s="26">
        <v>0</v>
      </c>
      <c r="H3541" s="109" t="s">
        <v>821</v>
      </c>
    </row>
    <row r="3542" spans="1:8" ht="16.5" thickBot="1">
      <c r="A3542" s="12" t="s">
        <v>30</v>
      </c>
      <c r="B3542" s="24">
        <v>7.351</v>
      </c>
      <c r="C3542" s="26">
        <v>1.2509999999999999</v>
      </c>
      <c r="D3542" s="24">
        <v>6.8</v>
      </c>
      <c r="E3542" s="26">
        <v>0.82499999999999996</v>
      </c>
      <c r="F3542" s="26">
        <f>D3542/E3542*G3542</f>
        <v>76.802909090909083</v>
      </c>
      <c r="G3542" s="26">
        <v>9.3179999999999996</v>
      </c>
      <c r="H3542" s="109" t="s">
        <v>848</v>
      </c>
    </row>
    <row r="3543" spans="1:8" ht="16.5" thickBot="1">
      <c r="A3543" s="12" t="s">
        <v>31</v>
      </c>
      <c r="B3543" s="24">
        <v>0.4</v>
      </c>
      <c r="C3543" s="26">
        <v>1.4E-2</v>
      </c>
      <c r="D3543" s="24">
        <v>0</v>
      </c>
      <c r="E3543" s="26">
        <v>0</v>
      </c>
      <c r="F3543" s="26">
        <v>0</v>
      </c>
      <c r="G3543" s="26">
        <v>0</v>
      </c>
      <c r="H3543" s="109" t="s">
        <v>849</v>
      </c>
    </row>
    <row r="3544" spans="1:8" ht="16.5" thickBot="1">
      <c r="A3544" s="12" t="s">
        <v>32</v>
      </c>
      <c r="B3544" s="24">
        <v>0.54</v>
      </c>
      <c r="C3544" s="26">
        <v>2.7E-2</v>
      </c>
      <c r="D3544" s="24">
        <v>0</v>
      </c>
      <c r="E3544" s="26">
        <v>0</v>
      </c>
      <c r="F3544" s="26">
        <v>0</v>
      </c>
      <c r="G3544" s="26">
        <v>0</v>
      </c>
      <c r="H3544" s="109" t="s">
        <v>854</v>
      </c>
    </row>
    <row r="3545" spans="1:8" ht="16.5" thickBot="1">
      <c r="A3545" s="12" t="s">
        <v>33</v>
      </c>
      <c r="B3545" s="24">
        <v>0.29299999999999998</v>
      </c>
      <c r="C3545" s="26">
        <v>2.5000000000000001E-2</v>
      </c>
      <c r="D3545" s="24">
        <v>0</v>
      </c>
      <c r="E3545" s="26">
        <v>0</v>
      </c>
      <c r="F3545" s="26">
        <v>0</v>
      </c>
      <c r="G3545" s="26">
        <v>0</v>
      </c>
      <c r="H3545" s="109" t="s">
        <v>852</v>
      </c>
    </row>
    <row r="3546" spans="1:8" ht="16.5" thickBot="1">
      <c r="A3546" s="12" t="s">
        <v>34</v>
      </c>
      <c r="B3546" s="24">
        <v>0</v>
      </c>
      <c r="C3546" s="26">
        <v>0</v>
      </c>
      <c r="D3546" s="24">
        <v>0</v>
      </c>
      <c r="E3546" s="26">
        <v>0</v>
      </c>
      <c r="F3546" s="26">
        <v>0</v>
      </c>
      <c r="G3546" s="26">
        <v>0</v>
      </c>
      <c r="H3546" s="109" t="s">
        <v>850</v>
      </c>
    </row>
    <row r="3547" spans="1:8" ht="16.5" thickBot="1">
      <c r="A3547" s="12" t="s">
        <v>35</v>
      </c>
      <c r="B3547" s="24">
        <v>0</v>
      </c>
      <c r="C3547" s="26">
        <v>0</v>
      </c>
      <c r="D3547" s="24">
        <v>0</v>
      </c>
      <c r="E3547" s="26">
        <v>0</v>
      </c>
      <c r="F3547" s="26">
        <v>0</v>
      </c>
      <c r="G3547" s="26">
        <v>0</v>
      </c>
      <c r="H3547" s="109" t="s">
        <v>36</v>
      </c>
    </row>
    <row r="3548" spans="1:8" ht="16.5" thickBot="1">
      <c r="A3548" s="54" t="s">
        <v>37</v>
      </c>
      <c r="B3548" s="27">
        <v>0</v>
      </c>
      <c r="C3548" s="28">
        <v>0</v>
      </c>
      <c r="D3548" s="27">
        <v>0</v>
      </c>
      <c r="E3548" s="28">
        <v>5.0000000000000001E-3</v>
      </c>
      <c r="F3548" s="26">
        <v>4.4999999999999998E-2</v>
      </c>
      <c r="G3548" s="26">
        <v>0.3</v>
      </c>
      <c r="H3548" s="108" t="s">
        <v>38</v>
      </c>
    </row>
    <row r="3549" spans="1:8" ht="16.5" thickBot="1">
      <c r="A3549" s="75" t="s">
        <v>552</v>
      </c>
      <c r="B3549" s="77">
        <f t="shared" ref="B3549" si="438">SUM(B3527:B3548)</f>
        <v>1289.1924438696515</v>
      </c>
      <c r="C3549" s="77">
        <f t="shared" ref="C3549" si="439">SUM(C3527:C3548)</f>
        <v>292.81109499999997</v>
      </c>
      <c r="D3549" s="77">
        <f t="shared" ref="D3549" si="440">SUM(D3527:D3548)</f>
        <v>645.32721465621739</v>
      </c>
      <c r="E3549" s="77">
        <f t="shared" ref="E3549:G3549" si="441">SUM(E3527:E3548)</f>
        <v>127.9818124</v>
      </c>
      <c r="F3549" s="77">
        <f t="shared" si="441"/>
        <v>761.88568563009414</v>
      </c>
      <c r="G3549" s="77">
        <f t="shared" si="441"/>
        <v>245.59168571428572</v>
      </c>
      <c r="H3549" s="118" t="s">
        <v>855</v>
      </c>
    </row>
    <row r="3550" spans="1:8" ht="16.5" thickBot="1">
      <c r="A3550" s="75" t="s">
        <v>545</v>
      </c>
      <c r="B3550" s="77">
        <v>1880.8736044224866</v>
      </c>
      <c r="C3550" s="77">
        <v>370.10300000000001</v>
      </c>
      <c r="D3550" s="77">
        <v>992.09634246325527</v>
      </c>
      <c r="E3550" s="77">
        <v>183.11199999999999</v>
      </c>
      <c r="F3550" s="126">
        <f>(D3550/E3550*G3550)</f>
        <v>1701.4339579352986</v>
      </c>
      <c r="G3550" s="126">
        <v>314.03500000000003</v>
      </c>
      <c r="H3550" s="112" t="s">
        <v>553</v>
      </c>
    </row>
    <row r="3551" spans="1:8">
      <c r="F3551" s="28"/>
      <c r="G3551" s="28"/>
      <c r="H3551" s="48" t="s">
        <v>323</v>
      </c>
    </row>
    <row r="3552" spans="1:8">
      <c r="A3552" s="119" t="s">
        <v>309</v>
      </c>
      <c r="F3552" s="133"/>
      <c r="G3552" s="133"/>
      <c r="H3552" s="120" t="s">
        <v>310</v>
      </c>
    </row>
    <row r="3553" spans="1:8">
      <c r="A3553" s="97" t="s">
        <v>743</v>
      </c>
      <c r="F3553" s="133"/>
      <c r="G3553" s="133"/>
      <c r="H3553" s="102" t="s">
        <v>525</v>
      </c>
    </row>
    <row r="3554" spans="1:8" ht="16.5" customHeight="1" thickBot="1">
      <c r="A3554" s="68" t="s">
        <v>320</v>
      </c>
      <c r="E3554" s="38"/>
      <c r="F3554" s="26"/>
      <c r="G3554" s="38" t="s">
        <v>520</v>
      </c>
      <c r="H3554" s="38" t="s">
        <v>476</v>
      </c>
    </row>
    <row r="3555" spans="1:8" ht="16.5" thickBot="1">
      <c r="A3555" s="55" t="s">
        <v>7</v>
      </c>
      <c r="B3555" s="238">
        <v>2016</v>
      </c>
      <c r="C3555" s="239"/>
      <c r="D3555" s="238">
        <v>2017</v>
      </c>
      <c r="E3555" s="239"/>
      <c r="F3555" s="238">
        <v>2018</v>
      </c>
      <c r="G3555" s="239"/>
      <c r="H3555" s="56" t="s">
        <v>3</v>
      </c>
    </row>
    <row r="3556" spans="1:8">
      <c r="A3556" s="57"/>
      <c r="B3556" s="54" t="s">
        <v>321</v>
      </c>
      <c r="C3556" s="103" t="s">
        <v>47</v>
      </c>
      <c r="D3556" s="103" t="s">
        <v>321</v>
      </c>
      <c r="E3556" s="22" t="s">
        <v>47</v>
      </c>
      <c r="F3556" s="103" t="s">
        <v>46</v>
      </c>
      <c r="G3556" s="22" t="s">
        <v>47</v>
      </c>
      <c r="H3556" s="58"/>
    </row>
    <row r="3557" spans="1:8" ht="16.5" thickBot="1">
      <c r="A3557" s="59"/>
      <c r="B3557" s="23" t="s">
        <v>322</v>
      </c>
      <c r="C3557" s="6" t="s">
        <v>49</v>
      </c>
      <c r="D3557" s="107" t="s">
        <v>322</v>
      </c>
      <c r="E3557" s="2" t="s">
        <v>49</v>
      </c>
      <c r="F3557" s="107" t="s">
        <v>48</v>
      </c>
      <c r="G3557" s="2" t="s">
        <v>49</v>
      </c>
      <c r="H3557" s="60"/>
    </row>
    <row r="3558" spans="1:8" ht="17.25" thickTop="1" thickBot="1">
      <c r="A3558" s="12" t="s">
        <v>13</v>
      </c>
      <c r="B3558" s="24">
        <v>0</v>
      </c>
      <c r="C3558" s="26">
        <v>0</v>
      </c>
      <c r="D3558" s="24">
        <v>0</v>
      </c>
      <c r="E3558" s="26">
        <v>0</v>
      </c>
      <c r="F3558" s="26">
        <v>0</v>
      </c>
      <c r="G3558" s="26">
        <v>0</v>
      </c>
      <c r="H3558" s="109" t="s">
        <v>819</v>
      </c>
    </row>
    <row r="3559" spans="1:8" ht="16.5" thickBot="1">
      <c r="A3559" s="12" t="s">
        <v>14</v>
      </c>
      <c r="B3559" s="24">
        <v>11.184423732846831</v>
      </c>
      <c r="C3559" s="26">
        <v>19.954999999999998</v>
      </c>
      <c r="D3559" s="24">
        <v>6.2572240818592855</v>
      </c>
      <c r="E3559" s="26">
        <v>11.164</v>
      </c>
      <c r="F3559" s="26">
        <v>2.5819999999999999</v>
      </c>
      <c r="G3559" s="26">
        <v>16.29</v>
      </c>
      <c r="H3559" s="109" t="s">
        <v>840</v>
      </c>
    </row>
    <row r="3560" spans="1:8" ht="16.5" thickBot="1">
      <c r="A3560" s="12" t="s">
        <v>15</v>
      </c>
      <c r="B3560" s="24">
        <v>0</v>
      </c>
      <c r="C3560" s="26">
        <v>0</v>
      </c>
      <c r="D3560" s="24">
        <v>0</v>
      </c>
      <c r="E3560" s="26">
        <v>0</v>
      </c>
      <c r="F3560" s="26">
        <v>1E-3</v>
      </c>
      <c r="G3560" s="26">
        <v>3.0000000000000001E-3</v>
      </c>
      <c r="H3560" s="109" t="s">
        <v>841</v>
      </c>
    </row>
    <row r="3561" spans="1:8" ht="16.5" thickBot="1">
      <c r="A3561" s="12" t="s">
        <v>16</v>
      </c>
      <c r="B3561" s="24">
        <v>0</v>
      </c>
      <c r="C3561" s="26">
        <v>0</v>
      </c>
      <c r="D3561" s="24">
        <v>0</v>
      </c>
      <c r="E3561" s="26">
        <v>0</v>
      </c>
      <c r="F3561" s="26">
        <v>0</v>
      </c>
      <c r="G3561" s="26">
        <v>0</v>
      </c>
      <c r="H3561" s="109" t="s">
        <v>844</v>
      </c>
    </row>
    <row r="3562" spans="1:8" ht="16.5" thickBot="1">
      <c r="A3562" s="12" t="s">
        <v>17</v>
      </c>
      <c r="B3562" s="24">
        <v>0</v>
      </c>
      <c r="C3562" s="26">
        <v>0</v>
      </c>
      <c r="D3562" s="24">
        <v>0</v>
      </c>
      <c r="E3562" s="26">
        <v>0</v>
      </c>
      <c r="F3562" s="26">
        <v>0</v>
      </c>
      <c r="G3562" s="26">
        <v>0</v>
      </c>
      <c r="H3562" s="109" t="s">
        <v>845</v>
      </c>
    </row>
    <row r="3563" spans="1:8" ht="16.5" thickBot="1">
      <c r="A3563" s="12" t="s">
        <v>18</v>
      </c>
      <c r="B3563" s="24">
        <v>0</v>
      </c>
      <c r="C3563" s="26">
        <v>0</v>
      </c>
      <c r="D3563" s="24">
        <v>0</v>
      </c>
      <c r="E3563" s="26">
        <v>0</v>
      </c>
      <c r="F3563" s="26">
        <v>0</v>
      </c>
      <c r="G3563" s="26">
        <v>0</v>
      </c>
      <c r="H3563" s="109" t="s">
        <v>820</v>
      </c>
    </row>
    <row r="3564" spans="1:8" ht="16.5" thickBot="1">
      <c r="A3564" s="12" t="s">
        <v>19</v>
      </c>
      <c r="B3564" s="24">
        <v>1.3992379077615298</v>
      </c>
      <c r="C3564" s="26">
        <v>0.90500000000000003</v>
      </c>
      <c r="D3564" s="24">
        <v>13.864924623115579</v>
      </c>
      <c r="E3564" s="26">
        <v>18.192</v>
      </c>
      <c r="F3564" s="26">
        <f>D3564/E3564*G3564</f>
        <v>20.012378559463986</v>
      </c>
      <c r="G3564" s="26">
        <v>26.257999999999999</v>
      </c>
      <c r="H3564" s="109" t="s">
        <v>20</v>
      </c>
    </row>
    <row r="3565" spans="1:8" ht="16.5" thickBot="1">
      <c r="A3565" s="12" t="s">
        <v>21</v>
      </c>
      <c r="B3565" s="24">
        <v>20.565503137045269</v>
      </c>
      <c r="C3565" s="26">
        <v>36.692</v>
      </c>
      <c r="D3565" s="24">
        <v>30.692438454829365</v>
      </c>
      <c r="E3565" s="26">
        <v>54.76</v>
      </c>
      <c r="F3565" s="26">
        <v>10.871</v>
      </c>
      <c r="G3565" s="26">
        <v>62.21</v>
      </c>
      <c r="H3565" s="109" t="s">
        <v>846</v>
      </c>
    </row>
    <row r="3566" spans="1:8" ht="16.5" thickBot="1">
      <c r="A3566" s="12" t="s">
        <v>22</v>
      </c>
      <c r="B3566" s="24">
        <v>225.87</v>
      </c>
      <c r="C3566" s="26">
        <v>222.95006599999999</v>
      </c>
      <c r="D3566" s="24">
        <v>256.13</v>
      </c>
      <c r="E3566" s="26">
        <v>300.71100000000001</v>
      </c>
      <c r="F3566" s="26">
        <v>10.015000000000001</v>
      </c>
      <c r="G3566" s="26">
        <v>215.77099999999999</v>
      </c>
      <c r="H3566" s="109" t="s">
        <v>847</v>
      </c>
    </row>
    <row r="3567" spans="1:8" ht="16.5" thickBot="1">
      <c r="A3567" s="12" t="s">
        <v>23</v>
      </c>
      <c r="B3567" s="24">
        <v>0</v>
      </c>
      <c r="C3567" s="26">
        <v>0</v>
      </c>
      <c r="D3567" s="24">
        <v>0</v>
      </c>
      <c r="E3567" s="26">
        <v>0</v>
      </c>
      <c r="F3567" s="26">
        <v>0</v>
      </c>
      <c r="G3567" s="26">
        <v>0</v>
      </c>
      <c r="H3567" s="109" t="s">
        <v>856</v>
      </c>
    </row>
    <row r="3568" spans="1:8" ht="16.5" thickBot="1">
      <c r="A3568" s="12" t="s">
        <v>24</v>
      </c>
      <c r="B3568" s="24">
        <v>16.704847255437077</v>
      </c>
      <c r="C3568" s="26">
        <v>29.803999999999998</v>
      </c>
      <c r="D3568" s="24">
        <v>0</v>
      </c>
      <c r="E3568" s="26">
        <v>0</v>
      </c>
      <c r="F3568" s="26">
        <v>0</v>
      </c>
      <c r="G3568" s="26">
        <v>0</v>
      </c>
      <c r="H3568" s="109" t="s">
        <v>818</v>
      </c>
    </row>
    <row r="3569" spans="1:8" ht="16.5" thickBot="1">
      <c r="A3569" s="12" t="s">
        <v>25</v>
      </c>
      <c r="B3569" s="24">
        <v>0</v>
      </c>
      <c r="C3569" s="26">
        <v>0</v>
      </c>
      <c r="D3569" s="24">
        <v>0</v>
      </c>
      <c r="E3569" s="26">
        <v>0</v>
      </c>
      <c r="F3569" s="26">
        <v>0</v>
      </c>
      <c r="G3569" s="26">
        <v>0</v>
      </c>
      <c r="H3569" s="109" t="s">
        <v>26</v>
      </c>
    </row>
    <row r="3570" spans="1:8" ht="16.5" thickBot="1">
      <c r="A3570" s="12" t="s">
        <v>27</v>
      </c>
      <c r="B3570" s="24">
        <v>97.748750281214839</v>
      </c>
      <c r="C3570" s="26">
        <v>63.222000000000001</v>
      </c>
      <c r="D3570" s="24">
        <v>25.352721943048579</v>
      </c>
      <c r="E3570" s="26">
        <v>33.265000000000001</v>
      </c>
      <c r="F3570" s="26">
        <v>12.767783</v>
      </c>
      <c r="G3570" s="26">
        <v>19.155083116883116</v>
      </c>
      <c r="H3570" s="109" t="s">
        <v>851</v>
      </c>
    </row>
    <row r="3571" spans="1:8" ht="16.5" thickBot="1">
      <c r="A3571" s="12" t="s">
        <v>28</v>
      </c>
      <c r="B3571" s="24">
        <v>0</v>
      </c>
      <c r="C3571" s="26">
        <v>0</v>
      </c>
      <c r="D3571" s="24">
        <v>0</v>
      </c>
      <c r="E3571" s="26">
        <v>0</v>
      </c>
      <c r="F3571" s="26">
        <v>0</v>
      </c>
      <c r="G3571" s="26">
        <v>0</v>
      </c>
      <c r="H3571" s="109" t="s">
        <v>853</v>
      </c>
    </row>
    <row r="3572" spans="1:8" ht="16.5" thickBot="1">
      <c r="A3572" s="12" t="s">
        <v>29</v>
      </c>
      <c r="B3572" s="24">
        <v>0</v>
      </c>
      <c r="C3572" s="26">
        <v>0</v>
      </c>
      <c r="D3572" s="24">
        <v>0</v>
      </c>
      <c r="E3572" s="26">
        <v>0</v>
      </c>
      <c r="F3572" s="26">
        <v>0</v>
      </c>
      <c r="G3572" s="26">
        <v>0</v>
      </c>
      <c r="H3572" s="109" t="s">
        <v>821</v>
      </c>
    </row>
    <row r="3573" spans="1:8" ht="16.5" thickBot="1">
      <c r="A3573" s="12" t="s">
        <v>30</v>
      </c>
      <c r="B3573" s="24">
        <v>5.4980000000000002</v>
      </c>
      <c r="C3573" s="26">
        <v>3.556</v>
      </c>
      <c r="D3573" s="24">
        <v>11.375</v>
      </c>
      <c r="E3573" s="26">
        <v>14.925000000000001</v>
      </c>
      <c r="F3573" s="26">
        <v>9.6370000000000005</v>
      </c>
      <c r="G3573" s="26">
        <v>35.640999999999998</v>
      </c>
      <c r="H3573" s="109" t="s">
        <v>848</v>
      </c>
    </row>
    <row r="3574" spans="1:8" ht="16.5" thickBot="1">
      <c r="A3574" s="12" t="s">
        <v>31</v>
      </c>
      <c r="B3574" s="24">
        <v>0</v>
      </c>
      <c r="C3574" s="26">
        <v>0</v>
      </c>
      <c r="D3574" s="24">
        <v>0</v>
      </c>
      <c r="E3574" s="26">
        <v>0</v>
      </c>
      <c r="F3574" s="26">
        <v>0</v>
      </c>
      <c r="G3574" s="26">
        <v>0</v>
      </c>
      <c r="H3574" s="109" t="s">
        <v>849</v>
      </c>
    </row>
    <row r="3575" spans="1:8" ht="16.5" thickBot="1">
      <c r="A3575" s="12" t="s">
        <v>32</v>
      </c>
      <c r="B3575" s="24">
        <v>0</v>
      </c>
      <c r="C3575" s="26">
        <v>0</v>
      </c>
      <c r="D3575" s="24">
        <v>0</v>
      </c>
      <c r="E3575" s="26">
        <v>0</v>
      </c>
      <c r="F3575" s="26">
        <v>0</v>
      </c>
      <c r="G3575" s="26">
        <v>0</v>
      </c>
      <c r="H3575" s="109" t="s">
        <v>854</v>
      </c>
    </row>
    <row r="3576" spans="1:8" ht="16.5" thickBot="1">
      <c r="A3576" s="12" t="s">
        <v>33</v>
      </c>
      <c r="B3576" s="24">
        <v>2.8610000000000002</v>
      </c>
      <c r="C3576" s="26">
        <v>4.8317428427925663E-2</v>
      </c>
      <c r="D3576" s="24">
        <v>0</v>
      </c>
      <c r="E3576" s="26">
        <v>0</v>
      </c>
      <c r="F3576" s="26">
        <v>0</v>
      </c>
      <c r="G3576" s="26">
        <v>0</v>
      </c>
      <c r="H3576" s="109" t="s">
        <v>852</v>
      </c>
    </row>
    <row r="3577" spans="1:8" ht="16.5" thickBot="1">
      <c r="A3577" s="12" t="s">
        <v>34</v>
      </c>
      <c r="B3577" s="24">
        <v>0</v>
      </c>
      <c r="C3577" s="26">
        <v>0</v>
      </c>
      <c r="D3577" s="24">
        <v>0</v>
      </c>
      <c r="E3577" s="26">
        <v>0</v>
      </c>
      <c r="F3577" s="26">
        <v>0</v>
      </c>
      <c r="G3577" s="26">
        <v>0</v>
      </c>
      <c r="H3577" s="109" t="s">
        <v>850</v>
      </c>
    </row>
    <row r="3578" spans="1:8" ht="16.5" thickBot="1">
      <c r="A3578" s="12" t="s">
        <v>35</v>
      </c>
      <c r="B3578" s="24">
        <v>0</v>
      </c>
      <c r="C3578" s="26">
        <v>0</v>
      </c>
      <c r="D3578" s="24">
        <v>0</v>
      </c>
      <c r="E3578" s="26">
        <v>0</v>
      </c>
      <c r="F3578" s="26">
        <v>0</v>
      </c>
      <c r="G3578" s="26">
        <v>0</v>
      </c>
      <c r="H3578" s="109" t="s">
        <v>36</v>
      </c>
    </row>
    <row r="3579" spans="1:8" ht="16.5" thickBot="1">
      <c r="A3579" s="54" t="s">
        <v>37</v>
      </c>
      <c r="B3579" s="27">
        <v>0</v>
      </c>
      <c r="C3579" s="28">
        <v>0</v>
      </c>
      <c r="D3579" s="27">
        <v>0</v>
      </c>
      <c r="E3579" s="28">
        <v>0</v>
      </c>
      <c r="F3579" s="26">
        <v>0</v>
      </c>
      <c r="G3579" s="26">
        <v>0</v>
      </c>
      <c r="H3579" s="108" t="s">
        <v>38</v>
      </c>
    </row>
    <row r="3580" spans="1:8" ht="16.5" thickBot="1">
      <c r="A3580" s="75" t="s">
        <v>552</v>
      </c>
      <c r="B3580" s="77">
        <f t="shared" ref="B3580" si="442">SUM(B3558:B3579)</f>
        <v>381.83176231430554</v>
      </c>
      <c r="C3580" s="77">
        <f t="shared" ref="C3580" si="443">SUM(C3558:C3579)</f>
        <v>377.13238342842789</v>
      </c>
      <c r="D3580" s="77">
        <f t="shared" ref="D3580" si="444">SUM(D3558:D3579)</f>
        <v>343.67230910285275</v>
      </c>
      <c r="E3580" s="77">
        <f t="shared" ref="E3580:G3580" si="445">SUM(E3558:E3579)</f>
        <v>433.017</v>
      </c>
      <c r="F3580" s="77">
        <f t="shared" si="445"/>
        <v>65.886161559463986</v>
      </c>
      <c r="G3580" s="77">
        <f t="shared" si="445"/>
        <v>375.32808311688314</v>
      </c>
      <c r="H3580" s="118" t="s">
        <v>855</v>
      </c>
    </row>
    <row r="3581" spans="1:8" ht="16.5" thickBot="1">
      <c r="A3581" s="75" t="s">
        <v>545</v>
      </c>
      <c r="B3581" s="77">
        <v>447.80918946644795</v>
      </c>
      <c r="C3581" s="77">
        <v>446.387066</v>
      </c>
      <c r="D3581" s="77">
        <v>360.08380335741742</v>
      </c>
      <c r="E3581" s="77">
        <v>453.69499999999994</v>
      </c>
      <c r="F3581" s="126">
        <f>D3581/E3581*G3581</f>
        <v>304.70552636678764</v>
      </c>
      <c r="G3581" s="126">
        <v>383.92</v>
      </c>
      <c r="H3581" s="112" t="s">
        <v>553</v>
      </c>
    </row>
    <row r="3582" spans="1:8">
      <c r="H3582" s="48" t="s">
        <v>323</v>
      </c>
    </row>
    <row r="3583" spans="1:8">
      <c r="A3583" s="119" t="s">
        <v>312</v>
      </c>
      <c r="B3583" s="43"/>
      <c r="C3583" s="43"/>
      <c r="D3583" s="43"/>
      <c r="E3583" s="43"/>
      <c r="F3583" s="43"/>
      <c r="G3583" s="43"/>
      <c r="H3583" s="120" t="s">
        <v>313</v>
      </c>
    </row>
    <row r="3584" spans="1:8">
      <c r="A3584" s="97" t="s">
        <v>744</v>
      </c>
      <c r="H3584" s="102" t="s">
        <v>334</v>
      </c>
    </row>
    <row r="3585" spans="1:8" ht="16.5" customHeight="1" thickBot="1">
      <c r="A3585" s="68" t="s">
        <v>320</v>
      </c>
      <c r="E3585" s="38"/>
      <c r="G3585" s="38" t="s">
        <v>520</v>
      </c>
      <c r="H3585" s="38" t="s">
        <v>476</v>
      </c>
    </row>
    <row r="3586" spans="1:8" ht="16.5" thickBot="1">
      <c r="A3586" s="55" t="s">
        <v>7</v>
      </c>
      <c r="B3586" s="238">
        <v>2016</v>
      </c>
      <c r="C3586" s="239"/>
      <c r="D3586" s="238">
        <v>2017</v>
      </c>
      <c r="E3586" s="239"/>
      <c r="F3586" s="238">
        <v>2018</v>
      </c>
      <c r="G3586" s="239"/>
      <c r="H3586" s="56" t="s">
        <v>3</v>
      </c>
    </row>
    <row r="3587" spans="1:8">
      <c r="A3587" s="57"/>
      <c r="B3587" s="54" t="s">
        <v>321</v>
      </c>
      <c r="C3587" s="103" t="s">
        <v>47</v>
      </c>
      <c r="D3587" s="103" t="s">
        <v>321</v>
      </c>
      <c r="E3587" s="22" t="s">
        <v>47</v>
      </c>
      <c r="F3587" s="103" t="s">
        <v>46</v>
      </c>
      <c r="G3587" s="22" t="s">
        <v>47</v>
      </c>
      <c r="H3587" s="58"/>
    </row>
    <row r="3588" spans="1:8" ht="16.5" thickBot="1">
      <c r="A3588" s="59"/>
      <c r="B3588" s="23" t="s">
        <v>322</v>
      </c>
      <c r="C3588" s="6" t="s">
        <v>49</v>
      </c>
      <c r="D3588" s="107" t="s">
        <v>322</v>
      </c>
      <c r="E3588" s="2" t="s">
        <v>49</v>
      </c>
      <c r="F3588" s="107" t="s">
        <v>48</v>
      </c>
      <c r="G3588" s="2" t="s">
        <v>49</v>
      </c>
      <c r="H3588" s="60"/>
    </row>
    <row r="3589" spans="1:8" ht="17.25" thickTop="1" thickBot="1">
      <c r="A3589" s="12" t="s">
        <v>13</v>
      </c>
      <c r="B3589" s="24">
        <v>0.05</v>
      </c>
      <c r="C3589" s="26">
        <v>0.254</v>
      </c>
      <c r="D3589" s="24">
        <v>0.53200000000000003</v>
      </c>
      <c r="E3589" s="26">
        <v>0.18099999999999999</v>
      </c>
      <c r="F3589" s="26">
        <v>0</v>
      </c>
      <c r="G3589" s="26">
        <v>0.05</v>
      </c>
      <c r="H3589" s="109" t="s">
        <v>819</v>
      </c>
    </row>
    <row r="3590" spans="1:8" ht="16.5" thickBot="1">
      <c r="A3590" s="12" t="s">
        <v>14</v>
      </c>
      <c r="B3590" s="24">
        <v>12.017835924932974</v>
      </c>
      <c r="C3590" s="26">
        <v>17.704000000000001</v>
      </c>
      <c r="D3590" s="24">
        <v>5.6336216853270473</v>
      </c>
      <c r="E3590" s="26">
        <v>23.431999999999999</v>
      </c>
      <c r="F3590" s="26">
        <f>D3590/E3590*G3590</f>
        <v>16.068516205067766</v>
      </c>
      <c r="G3590" s="26">
        <v>66.834000000000003</v>
      </c>
      <c r="H3590" s="109" t="s">
        <v>840</v>
      </c>
    </row>
    <row r="3591" spans="1:8" ht="16.5" thickBot="1">
      <c r="A3591" s="12" t="s">
        <v>15</v>
      </c>
      <c r="B3591" s="24">
        <v>0.17799999999999999</v>
      </c>
      <c r="C3591" s="26">
        <v>1.33</v>
      </c>
      <c r="D3591" s="24">
        <v>0.155</v>
      </c>
      <c r="E3591" s="26">
        <v>0.70499999999999996</v>
      </c>
      <c r="F3591" s="26">
        <v>6.0999999999999999E-2</v>
      </c>
      <c r="G3591" s="26">
        <v>0.84499999999999997</v>
      </c>
      <c r="H3591" s="109" t="s">
        <v>841</v>
      </c>
    </row>
    <row r="3592" spans="1:8" ht="16.5" thickBot="1">
      <c r="A3592" s="12" t="s">
        <v>16</v>
      </c>
      <c r="B3592" s="24">
        <v>0.435</v>
      </c>
      <c r="C3592" s="26">
        <v>0.58299999999999996</v>
      </c>
      <c r="D3592" s="24">
        <v>0.28999999999999998</v>
      </c>
      <c r="E3592" s="26">
        <v>0.42799999999999999</v>
      </c>
      <c r="F3592" s="26">
        <v>0.26</v>
      </c>
      <c r="G3592" s="26">
        <v>0.63800000000000001</v>
      </c>
      <c r="H3592" s="109" t="s">
        <v>844</v>
      </c>
    </row>
    <row r="3593" spans="1:8" ht="16.5" thickBot="1">
      <c r="A3593" s="12" t="s">
        <v>17</v>
      </c>
      <c r="B3593" s="24">
        <v>8.6896551724137943E-3</v>
      </c>
      <c r="C3593" s="26">
        <v>0.126</v>
      </c>
      <c r="D3593" s="24">
        <v>3.0344827586206895E-3</v>
      </c>
      <c r="E3593" s="26">
        <v>4.3999999999999997E-2</v>
      </c>
      <c r="F3593" s="26">
        <v>0.01</v>
      </c>
      <c r="G3593" s="26">
        <v>5.7000000000000002E-2</v>
      </c>
      <c r="H3593" s="109" t="s">
        <v>845</v>
      </c>
    </row>
    <row r="3594" spans="1:8" ht="16.5" thickBot="1">
      <c r="A3594" s="12" t="s">
        <v>18</v>
      </c>
      <c r="B3594" s="24">
        <v>0</v>
      </c>
      <c r="C3594" s="26">
        <v>0</v>
      </c>
      <c r="D3594" s="24">
        <v>0</v>
      </c>
      <c r="E3594" s="26">
        <v>0</v>
      </c>
      <c r="F3594" s="26">
        <v>0</v>
      </c>
      <c r="G3594" s="26">
        <v>0</v>
      </c>
      <c r="H3594" s="109" t="s">
        <v>820</v>
      </c>
    </row>
    <row r="3595" spans="1:8" ht="16.5" thickBot="1">
      <c r="A3595" s="12" t="s">
        <v>19</v>
      </c>
      <c r="B3595" s="24">
        <v>0</v>
      </c>
      <c r="C3595" s="26">
        <v>0</v>
      </c>
      <c r="D3595" s="24">
        <v>0</v>
      </c>
      <c r="E3595" s="26">
        <v>1E-3</v>
      </c>
      <c r="F3595" s="26">
        <v>0</v>
      </c>
      <c r="G3595" s="26">
        <v>0</v>
      </c>
      <c r="H3595" s="109" t="s">
        <v>20</v>
      </c>
    </row>
    <row r="3596" spans="1:8" ht="16.5" thickBot="1">
      <c r="A3596" s="12" t="s">
        <v>21</v>
      </c>
      <c r="B3596" s="24">
        <v>0.55624373956594331</v>
      </c>
      <c r="C3596" s="26">
        <v>1.43</v>
      </c>
      <c r="D3596" s="24">
        <v>0.56052253756260439</v>
      </c>
      <c r="E3596" s="26">
        <v>1.4410000000000001</v>
      </c>
      <c r="F3596" s="26">
        <v>0.14000000000000001</v>
      </c>
      <c r="G3596" s="26">
        <v>0.53</v>
      </c>
      <c r="H3596" s="109" t="s">
        <v>846</v>
      </c>
    </row>
    <row r="3597" spans="1:8" ht="16.5" thickBot="1">
      <c r="A3597" s="12" t="s">
        <v>22</v>
      </c>
      <c r="B3597" s="24">
        <v>0</v>
      </c>
      <c r="C3597" s="26">
        <v>0</v>
      </c>
      <c r="D3597" s="24">
        <v>0</v>
      </c>
      <c r="E3597" s="26">
        <v>0</v>
      </c>
      <c r="F3597" s="26">
        <v>0</v>
      </c>
      <c r="G3597" s="26">
        <v>0</v>
      </c>
      <c r="H3597" s="109" t="s">
        <v>847</v>
      </c>
    </row>
    <row r="3598" spans="1:8" ht="16.5" thickBot="1">
      <c r="A3598" s="12" t="s">
        <v>23</v>
      </c>
      <c r="B3598" s="24">
        <v>8.9536878216123494E-3</v>
      </c>
      <c r="C3598" s="26">
        <v>1.2E-2</v>
      </c>
      <c r="D3598" s="24">
        <v>1.4906542056074766E-2</v>
      </c>
      <c r="E3598" s="26">
        <v>2.1999999999999999E-2</v>
      </c>
      <c r="F3598" s="26">
        <v>2E-3</v>
      </c>
      <c r="G3598" s="26">
        <v>1.7000000000000001E-2</v>
      </c>
      <c r="H3598" s="109" t="s">
        <v>856</v>
      </c>
    </row>
    <row r="3599" spans="1:8" ht="16.5" thickBot="1">
      <c r="A3599" s="12" t="s">
        <v>24</v>
      </c>
      <c r="B3599" s="24">
        <v>0</v>
      </c>
      <c r="C3599" s="26">
        <v>0</v>
      </c>
      <c r="D3599" s="24">
        <v>0</v>
      </c>
      <c r="E3599" s="26">
        <v>0</v>
      </c>
      <c r="F3599" s="26">
        <v>0.51</v>
      </c>
      <c r="G3599" s="26">
        <v>0.52600000000000002</v>
      </c>
      <c r="H3599" s="109" t="s">
        <v>818</v>
      </c>
    </row>
    <row r="3600" spans="1:8" ht="16.5" thickBot="1">
      <c r="A3600" s="12" t="s">
        <v>25</v>
      </c>
      <c r="B3600" s="24">
        <v>0</v>
      </c>
      <c r="C3600" s="26">
        <v>0</v>
      </c>
      <c r="D3600" s="24">
        <v>0</v>
      </c>
      <c r="E3600" s="26">
        <v>0</v>
      </c>
      <c r="F3600" s="26">
        <v>0</v>
      </c>
      <c r="G3600" s="26">
        <v>0</v>
      </c>
      <c r="H3600" s="109" t="s">
        <v>26</v>
      </c>
    </row>
    <row r="3601" spans="1:8" ht="16.5" thickBot="1">
      <c r="A3601" s="12" t="s">
        <v>27</v>
      </c>
      <c r="B3601" s="24">
        <v>0.2179013404825737</v>
      </c>
      <c r="C3601" s="26">
        <v>0.32100000000000001</v>
      </c>
      <c r="D3601" s="24">
        <v>6.2269888037713605E-2</v>
      </c>
      <c r="E3601" s="26">
        <v>0.25900000000000001</v>
      </c>
      <c r="F3601" s="26">
        <v>0</v>
      </c>
      <c r="G3601" s="26">
        <v>0</v>
      </c>
      <c r="H3601" s="109" t="s">
        <v>851</v>
      </c>
    </row>
    <row r="3602" spans="1:8" ht="16.5" thickBot="1">
      <c r="A3602" s="12" t="s">
        <v>28</v>
      </c>
      <c r="B3602" s="24">
        <v>0</v>
      </c>
      <c r="C3602" s="26">
        <v>0</v>
      </c>
      <c r="D3602" s="24">
        <v>1E-3</v>
      </c>
      <c r="E3602" s="26">
        <v>3.0000000000000001E-3</v>
      </c>
      <c r="F3602" s="26">
        <v>0</v>
      </c>
      <c r="G3602" s="26">
        <v>0</v>
      </c>
      <c r="H3602" s="109" t="s">
        <v>853</v>
      </c>
    </row>
    <row r="3603" spans="1:8" ht="16.5" thickBot="1">
      <c r="A3603" s="12" t="s">
        <v>29</v>
      </c>
      <c r="B3603" s="24">
        <v>0</v>
      </c>
      <c r="C3603" s="26">
        <v>0</v>
      </c>
      <c r="D3603" s="24">
        <v>0</v>
      </c>
      <c r="E3603" s="26">
        <v>0</v>
      </c>
      <c r="F3603" s="26">
        <v>0</v>
      </c>
      <c r="G3603" s="26">
        <v>9.33</v>
      </c>
      <c r="H3603" s="109" t="s">
        <v>821</v>
      </c>
    </row>
    <row r="3604" spans="1:8" ht="16.5" thickBot="1">
      <c r="A3604" s="12" t="s">
        <v>30</v>
      </c>
      <c r="B3604" s="24">
        <v>1.266</v>
      </c>
      <c r="C3604" s="26">
        <v>1.865</v>
      </c>
      <c r="D3604" s="24">
        <v>0.40799999999999997</v>
      </c>
      <c r="E3604" s="26">
        <v>1.6970000000000001</v>
      </c>
      <c r="F3604" s="26">
        <v>0.156</v>
      </c>
      <c r="G3604" s="26">
        <v>0.70399999999999996</v>
      </c>
      <c r="H3604" s="109" t="s">
        <v>848</v>
      </c>
    </row>
    <row r="3605" spans="1:8" ht="16.5" thickBot="1">
      <c r="A3605" s="12" t="s">
        <v>31</v>
      </c>
      <c r="B3605" s="24">
        <v>1.0182305630026809E-2</v>
      </c>
      <c r="C3605" s="26">
        <v>1.4999999999999999E-2</v>
      </c>
      <c r="D3605" s="24">
        <v>1.4185032410135532E-2</v>
      </c>
      <c r="E3605" s="26">
        <v>5.8999999999999997E-2</v>
      </c>
      <c r="F3605" s="26">
        <v>1.2E-2</v>
      </c>
      <c r="G3605" s="26">
        <v>7.5999999999999998E-2</v>
      </c>
      <c r="H3605" s="109" t="s">
        <v>849</v>
      </c>
    </row>
    <row r="3606" spans="1:8" ht="16.5" thickBot="1">
      <c r="A3606" s="12" t="s">
        <v>32</v>
      </c>
      <c r="B3606" s="24">
        <v>0</v>
      </c>
      <c r="C3606" s="26">
        <v>0</v>
      </c>
      <c r="D3606" s="24">
        <v>0</v>
      </c>
      <c r="E3606" s="26">
        <v>0</v>
      </c>
      <c r="F3606" s="26">
        <v>0</v>
      </c>
      <c r="G3606" s="26">
        <v>0</v>
      </c>
      <c r="H3606" s="109" t="s">
        <v>854</v>
      </c>
    </row>
    <row r="3607" spans="1:8" ht="16.5" thickBot="1">
      <c r="A3607" s="12" t="s">
        <v>33</v>
      </c>
      <c r="B3607" s="24">
        <v>0</v>
      </c>
      <c r="C3607" s="26">
        <v>0</v>
      </c>
      <c r="D3607" s="24">
        <v>0</v>
      </c>
      <c r="E3607" s="26">
        <v>0</v>
      </c>
      <c r="F3607" s="26">
        <v>0</v>
      </c>
      <c r="G3607" s="26">
        <v>0.28399999999999997</v>
      </c>
      <c r="H3607" s="109" t="s">
        <v>852</v>
      </c>
    </row>
    <row r="3608" spans="1:8" ht="16.5" thickBot="1">
      <c r="A3608" s="12" t="s">
        <v>34</v>
      </c>
      <c r="B3608" s="24">
        <v>5.2947989276139411E-2</v>
      </c>
      <c r="C3608" s="26">
        <v>7.8E-2</v>
      </c>
      <c r="D3608" s="24">
        <v>0.11925044195639363</v>
      </c>
      <c r="E3608" s="26">
        <v>0.496</v>
      </c>
      <c r="F3608" s="26">
        <v>4.9000000000000002E-2</v>
      </c>
      <c r="G3608" s="26">
        <v>0.22800000000000001</v>
      </c>
      <c r="H3608" s="109" t="s">
        <v>850</v>
      </c>
    </row>
    <row r="3609" spans="1:8" ht="16.5" thickBot="1">
      <c r="A3609" s="12" t="s">
        <v>35</v>
      </c>
      <c r="B3609" s="24">
        <v>0</v>
      </c>
      <c r="C3609" s="26">
        <v>0</v>
      </c>
      <c r="D3609" s="24">
        <v>0</v>
      </c>
      <c r="E3609" s="26">
        <v>0</v>
      </c>
      <c r="F3609" s="26">
        <v>0</v>
      </c>
      <c r="G3609" s="26">
        <v>0</v>
      </c>
      <c r="H3609" s="109" t="s">
        <v>36</v>
      </c>
    </row>
    <row r="3610" spans="1:8" ht="16.5" thickBot="1">
      <c r="A3610" s="54" t="s">
        <v>37</v>
      </c>
      <c r="B3610" s="27">
        <v>0</v>
      </c>
      <c r="C3610" s="28">
        <v>0</v>
      </c>
      <c r="D3610" s="27">
        <v>0</v>
      </c>
      <c r="E3610" s="28">
        <v>0</v>
      </c>
      <c r="F3610" s="26">
        <v>0</v>
      </c>
      <c r="G3610" s="26">
        <v>0</v>
      </c>
      <c r="H3610" s="108" t="s">
        <v>38</v>
      </c>
    </row>
    <row r="3611" spans="1:8" ht="16.5" thickBot="1">
      <c r="A3611" s="75" t="s">
        <v>552</v>
      </c>
      <c r="B3611" s="77">
        <f t="shared" ref="B3611" si="446">SUM(B3589:B3610)</f>
        <v>14.801754642881686</v>
      </c>
      <c r="C3611" s="77">
        <f t="shared" ref="C3611" si="447">SUM(C3589:C3610)</f>
        <v>23.718000000000004</v>
      </c>
      <c r="D3611" s="77">
        <f t="shared" ref="D3611" si="448">SUM(D3589:D3610)</f>
        <v>7.7937906101085908</v>
      </c>
      <c r="E3611" s="77">
        <f t="shared" ref="E3611:G3611" si="449">SUM(E3589:E3610)</f>
        <v>28.767999999999997</v>
      </c>
      <c r="F3611" s="77">
        <f t="shared" si="449"/>
        <v>17.268516205067769</v>
      </c>
      <c r="G3611" s="77">
        <f t="shared" si="449"/>
        <v>80.118999999999986</v>
      </c>
      <c r="H3611" s="118" t="s">
        <v>855</v>
      </c>
    </row>
    <row r="3612" spans="1:8" ht="16.5" thickBot="1">
      <c r="A3612" s="75" t="s">
        <v>545</v>
      </c>
      <c r="B3612" s="77">
        <v>1457.7550434832169</v>
      </c>
      <c r="C3612" s="77">
        <v>2337.2190000000001</v>
      </c>
      <c r="D3612" s="77">
        <v>730.28019229814754</v>
      </c>
      <c r="E3612" s="77">
        <v>2696.2080000000001</v>
      </c>
      <c r="F3612" s="126">
        <f>D3612/E3612*G3612</f>
        <v>806.91740251708904</v>
      </c>
      <c r="G3612" s="126">
        <v>2979.154</v>
      </c>
      <c r="H3612" s="112" t="s">
        <v>553</v>
      </c>
    </row>
    <row r="3613" spans="1:8">
      <c r="A3613" s="86"/>
      <c r="B3613" s="87"/>
      <c r="C3613" s="87"/>
      <c r="D3613" s="87"/>
      <c r="E3613" s="87"/>
      <c r="F3613" s="87"/>
      <c r="G3613" s="87"/>
      <c r="H3613" s="115"/>
    </row>
    <row r="3614" spans="1:8" s="82" customFormat="1">
      <c r="A3614" s="122" t="s">
        <v>315</v>
      </c>
      <c r="B3614" s="80"/>
      <c r="C3614" s="80"/>
      <c r="D3614" s="80"/>
      <c r="E3614" s="80"/>
      <c r="F3614" s="80"/>
      <c r="G3614" s="80"/>
      <c r="H3614" s="88" t="s">
        <v>316</v>
      </c>
    </row>
    <row r="3615" spans="1:8" s="82" customFormat="1">
      <c r="A3615" s="98" t="s">
        <v>745</v>
      </c>
      <c r="B3615" s="80"/>
      <c r="C3615" s="80"/>
      <c r="D3615" s="80"/>
      <c r="E3615" s="80"/>
      <c r="F3615" s="80"/>
      <c r="G3615" s="80"/>
      <c r="H3615" s="65" t="s">
        <v>564</v>
      </c>
    </row>
    <row r="3616" spans="1:8" s="82" customFormat="1" ht="16.5" customHeight="1" thickBot="1">
      <c r="A3616" s="68" t="s">
        <v>320</v>
      </c>
      <c r="B3616" s="80"/>
      <c r="C3616" s="80"/>
      <c r="D3616" s="80"/>
      <c r="E3616" s="83"/>
      <c r="F3616" s="80"/>
      <c r="G3616" s="83" t="s">
        <v>563</v>
      </c>
      <c r="H3616" s="83" t="s">
        <v>476</v>
      </c>
    </row>
    <row r="3617" spans="1:8" s="82" customFormat="1" ht="16.5" thickBot="1">
      <c r="A3617" s="55" t="s">
        <v>7</v>
      </c>
      <c r="B3617" s="238">
        <v>2016</v>
      </c>
      <c r="C3617" s="239"/>
      <c r="D3617" s="238">
        <v>2017</v>
      </c>
      <c r="E3617" s="239"/>
      <c r="F3617" s="238">
        <v>2018</v>
      </c>
      <c r="G3617" s="239"/>
      <c r="H3617" s="56" t="s">
        <v>3</v>
      </c>
    </row>
    <row r="3618" spans="1:8" s="82" customFormat="1" ht="16.5" thickBot="1">
      <c r="A3618" s="57"/>
      <c r="B3618" s="54" t="s">
        <v>321</v>
      </c>
      <c r="C3618" s="103" t="s">
        <v>47</v>
      </c>
      <c r="D3618" s="103" t="s">
        <v>321</v>
      </c>
      <c r="E3618" s="25" t="s">
        <v>47</v>
      </c>
      <c r="F3618" s="144" t="s">
        <v>321</v>
      </c>
      <c r="G3618" s="17" t="s">
        <v>47</v>
      </c>
      <c r="H3618" s="58"/>
    </row>
    <row r="3619" spans="1:8" s="82" customFormat="1" ht="16.5" thickBot="1">
      <c r="A3619" s="59"/>
      <c r="B3619" s="23" t="s">
        <v>322</v>
      </c>
      <c r="C3619" s="6" t="s">
        <v>49</v>
      </c>
      <c r="D3619" s="107" t="s">
        <v>322</v>
      </c>
      <c r="E3619" s="84" t="s">
        <v>49</v>
      </c>
      <c r="F3619" s="147" t="s">
        <v>322</v>
      </c>
      <c r="G3619" s="78" t="s">
        <v>49</v>
      </c>
      <c r="H3619" s="60"/>
    </row>
    <row r="3620" spans="1:8" s="82" customFormat="1" ht="17.25" thickTop="1" thickBot="1">
      <c r="A3620" s="12" t="s">
        <v>13</v>
      </c>
      <c r="B3620" s="85">
        <v>0</v>
      </c>
      <c r="C3620" s="85">
        <v>0</v>
      </c>
      <c r="D3620" s="85">
        <v>0</v>
      </c>
      <c r="E3620" s="85">
        <v>0</v>
      </c>
      <c r="F3620" s="85">
        <v>0</v>
      </c>
      <c r="G3620" s="25">
        <v>0</v>
      </c>
      <c r="H3620" s="147" t="s">
        <v>819</v>
      </c>
    </row>
    <row r="3621" spans="1:8" s="82" customFormat="1" ht="16.5" thickBot="1">
      <c r="A3621" s="12" t="s">
        <v>14</v>
      </c>
      <c r="B3621" s="84">
        <v>3.4460000000000002</v>
      </c>
      <c r="C3621" s="85">
        <v>1.7230000000000001</v>
      </c>
      <c r="D3621" s="84">
        <v>1.6020000000000001</v>
      </c>
      <c r="E3621" s="84">
        <v>0.80100000000000005</v>
      </c>
      <c r="F3621" s="85">
        <v>0.161</v>
      </c>
      <c r="G3621" s="84">
        <v>1.4019999999999999</v>
      </c>
      <c r="H3621" s="147" t="s">
        <v>840</v>
      </c>
    </row>
    <row r="3622" spans="1:8" s="82" customFormat="1" ht="16.5" thickBot="1">
      <c r="A3622" s="12" t="s">
        <v>15</v>
      </c>
      <c r="B3622" s="84">
        <v>0</v>
      </c>
      <c r="C3622" s="85">
        <v>0</v>
      </c>
      <c r="D3622" s="84">
        <v>0</v>
      </c>
      <c r="E3622" s="84">
        <v>0</v>
      </c>
      <c r="F3622" s="85">
        <v>0</v>
      </c>
      <c r="G3622" s="84">
        <v>0</v>
      </c>
      <c r="H3622" s="147" t="s">
        <v>841</v>
      </c>
    </row>
    <row r="3623" spans="1:8" s="82" customFormat="1" ht="16.5" thickBot="1">
      <c r="A3623" s="12" t="s">
        <v>16</v>
      </c>
      <c r="B3623" s="84">
        <v>0</v>
      </c>
      <c r="C3623" s="85">
        <v>0</v>
      </c>
      <c r="D3623" s="84">
        <v>0</v>
      </c>
      <c r="E3623" s="84">
        <v>0</v>
      </c>
      <c r="F3623" s="85">
        <v>0</v>
      </c>
      <c r="G3623" s="84">
        <v>0</v>
      </c>
      <c r="H3623" s="147" t="s">
        <v>844</v>
      </c>
    </row>
    <row r="3624" spans="1:8" s="82" customFormat="1" ht="16.5" thickBot="1">
      <c r="A3624" s="12" t="s">
        <v>17</v>
      </c>
      <c r="B3624" s="84">
        <v>0</v>
      </c>
      <c r="C3624" s="85">
        <v>0</v>
      </c>
      <c r="D3624" s="84">
        <v>0</v>
      </c>
      <c r="E3624" s="84">
        <v>0</v>
      </c>
      <c r="F3624" s="85">
        <v>0</v>
      </c>
      <c r="G3624" s="84">
        <v>0</v>
      </c>
      <c r="H3624" s="147" t="s">
        <v>845</v>
      </c>
    </row>
    <row r="3625" spans="1:8" s="82" customFormat="1" ht="16.5" thickBot="1">
      <c r="A3625" s="12" t="s">
        <v>18</v>
      </c>
      <c r="B3625" s="84">
        <v>0</v>
      </c>
      <c r="C3625" s="85">
        <v>0</v>
      </c>
      <c r="D3625" s="84">
        <v>0</v>
      </c>
      <c r="E3625" s="84">
        <v>0</v>
      </c>
      <c r="F3625" s="85">
        <v>0</v>
      </c>
      <c r="G3625" s="84">
        <v>0</v>
      </c>
      <c r="H3625" s="147" t="s">
        <v>820</v>
      </c>
    </row>
    <row r="3626" spans="1:8" s="82" customFormat="1" ht="16.5" thickBot="1">
      <c r="A3626" s="12" t="s">
        <v>19</v>
      </c>
      <c r="B3626" s="84">
        <v>0</v>
      </c>
      <c r="C3626" s="85">
        <v>0</v>
      </c>
      <c r="D3626" s="84">
        <v>0</v>
      </c>
      <c r="E3626" s="84">
        <v>0</v>
      </c>
      <c r="F3626" s="85">
        <v>0</v>
      </c>
      <c r="G3626" s="84">
        <v>0</v>
      </c>
      <c r="H3626" s="147" t="s">
        <v>20</v>
      </c>
    </row>
    <row r="3627" spans="1:8" s="82" customFormat="1" ht="16.5" thickBot="1">
      <c r="A3627" s="12" t="s">
        <v>21</v>
      </c>
      <c r="B3627" s="84">
        <v>0</v>
      </c>
      <c r="C3627" s="85">
        <v>0</v>
      </c>
      <c r="D3627" s="84">
        <v>0</v>
      </c>
      <c r="E3627" s="84">
        <v>0</v>
      </c>
      <c r="F3627" s="85">
        <v>0</v>
      </c>
      <c r="G3627" s="84">
        <v>0</v>
      </c>
      <c r="H3627" s="147" t="s">
        <v>846</v>
      </c>
    </row>
    <row r="3628" spans="1:8" s="82" customFormat="1" ht="16.5" thickBot="1">
      <c r="A3628" s="12" t="s">
        <v>22</v>
      </c>
      <c r="B3628" s="84">
        <v>0</v>
      </c>
      <c r="C3628" s="85">
        <v>0</v>
      </c>
      <c r="D3628" s="84">
        <v>0</v>
      </c>
      <c r="E3628" s="84">
        <v>0</v>
      </c>
      <c r="F3628" s="85">
        <v>0</v>
      </c>
      <c r="G3628" s="84">
        <v>0</v>
      </c>
      <c r="H3628" s="147" t="s">
        <v>847</v>
      </c>
    </row>
    <row r="3629" spans="1:8" s="82" customFormat="1" ht="16.5" thickBot="1">
      <c r="A3629" s="12" t="s">
        <v>23</v>
      </c>
      <c r="B3629" s="84">
        <v>0</v>
      </c>
      <c r="C3629" s="85">
        <v>0</v>
      </c>
      <c r="D3629" s="84">
        <v>0</v>
      </c>
      <c r="E3629" s="84">
        <v>0</v>
      </c>
      <c r="F3629" s="85">
        <v>0</v>
      </c>
      <c r="G3629" s="84">
        <v>0</v>
      </c>
      <c r="H3629" s="147" t="s">
        <v>856</v>
      </c>
    </row>
    <row r="3630" spans="1:8" s="82" customFormat="1" ht="16.5" thickBot="1">
      <c r="A3630" s="12" t="s">
        <v>24</v>
      </c>
      <c r="B3630" s="84">
        <v>0</v>
      </c>
      <c r="C3630" s="85">
        <v>0</v>
      </c>
      <c r="D3630" s="84">
        <v>0</v>
      </c>
      <c r="E3630" s="21">
        <v>0</v>
      </c>
      <c r="F3630" s="85">
        <v>0</v>
      </c>
      <c r="G3630" s="84">
        <v>0</v>
      </c>
      <c r="H3630" s="147" t="s">
        <v>818</v>
      </c>
    </row>
    <row r="3631" spans="1:8" s="82" customFormat="1" ht="16.5" thickBot="1">
      <c r="A3631" s="12" t="s">
        <v>25</v>
      </c>
      <c r="B3631" s="84">
        <v>0</v>
      </c>
      <c r="C3631" s="85">
        <v>0</v>
      </c>
      <c r="D3631" s="84">
        <v>0</v>
      </c>
      <c r="E3631" s="84">
        <v>0</v>
      </c>
      <c r="F3631" s="85">
        <v>0</v>
      </c>
      <c r="G3631" s="84">
        <v>0</v>
      </c>
      <c r="H3631" s="147" t="s">
        <v>26</v>
      </c>
    </row>
    <row r="3632" spans="1:8" s="82" customFormat="1" ht="16.5" thickBot="1">
      <c r="A3632" s="12" t="s">
        <v>27</v>
      </c>
      <c r="B3632" s="21">
        <v>0</v>
      </c>
      <c r="C3632" s="19">
        <v>0</v>
      </c>
      <c r="D3632" s="21">
        <v>0</v>
      </c>
      <c r="E3632" s="84">
        <v>0</v>
      </c>
      <c r="F3632" s="19">
        <v>0</v>
      </c>
      <c r="G3632" s="21">
        <v>0</v>
      </c>
      <c r="H3632" s="147" t="s">
        <v>851</v>
      </c>
    </row>
    <row r="3633" spans="1:8" s="82" customFormat="1" ht="16.5" thickBot="1">
      <c r="A3633" s="12" t="s">
        <v>28</v>
      </c>
      <c r="B3633" s="84">
        <v>0</v>
      </c>
      <c r="C3633" s="85">
        <v>0</v>
      </c>
      <c r="D3633" s="84">
        <v>0</v>
      </c>
      <c r="E3633" s="84">
        <v>0</v>
      </c>
      <c r="F3633" s="85">
        <v>0</v>
      </c>
      <c r="G3633" s="84">
        <v>0</v>
      </c>
      <c r="H3633" s="147" t="s">
        <v>853</v>
      </c>
    </row>
    <row r="3634" spans="1:8" s="82" customFormat="1" ht="16.5" thickBot="1">
      <c r="A3634" s="12" t="s">
        <v>29</v>
      </c>
      <c r="B3634" s="84">
        <v>0</v>
      </c>
      <c r="C3634" s="85">
        <v>0</v>
      </c>
      <c r="D3634" s="84">
        <v>0</v>
      </c>
      <c r="E3634" s="84">
        <v>0</v>
      </c>
      <c r="F3634" s="85">
        <v>0</v>
      </c>
      <c r="G3634" s="84">
        <v>0</v>
      </c>
      <c r="H3634" s="147" t="s">
        <v>821</v>
      </c>
    </row>
    <row r="3635" spans="1:8" s="82" customFormat="1" ht="16.5" thickBot="1">
      <c r="A3635" s="12" t="s">
        <v>30</v>
      </c>
      <c r="B3635" s="84">
        <v>5.0000000000000001E-3</v>
      </c>
      <c r="C3635" s="85">
        <v>8.0000000000000002E-3</v>
      </c>
      <c r="D3635" s="84">
        <v>0</v>
      </c>
      <c r="E3635" s="84">
        <v>0</v>
      </c>
      <c r="F3635" s="85">
        <v>7.0000000000000001E-3</v>
      </c>
      <c r="G3635" s="84">
        <v>7.5999999999999998E-2</v>
      </c>
      <c r="H3635" s="147" t="s">
        <v>848</v>
      </c>
    </row>
    <row r="3636" spans="1:8" s="82" customFormat="1" ht="16.5" thickBot="1">
      <c r="A3636" s="12" t="s">
        <v>31</v>
      </c>
      <c r="B3636" s="84">
        <v>0</v>
      </c>
      <c r="C3636" s="85">
        <v>0</v>
      </c>
      <c r="D3636" s="84">
        <v>0</v>
      </c>
      <c r="E3636" s="84">
        <v>0</v>
      </c>
      <c r="F3636" s="85">
        <v>0</v>
      </c>
      <c r="G3636" s="84">
        <v>0</v>
      </c>
      <c r="H3636" s="147" t="s">
        <v>849</v>
      </c>
    </row>
    <row r="3637" spans="1:8" s="82" customFormat="1" ht="16.5" thickBot="1">
      <c r="A3637" s="12" t="s">
        <v>32</v>
      </c>
      <c r="B3637" s="84">
        <v>0</v>
      </c>
      <c r="C3637" s="85">
        <v>0</v>
      </c>
      <c r="D3637" s="84">
        <v>0</v>
      </c>
      <c r="E3637" s="84">
        <v>0</v>
      </c>
      <c r="F3637" s="85">
        <v>0</v>
      </c>
      <c r="G3637" s="84">
        <v>0</v>
      </c>
      <c r="H3637" s="147" t="s">
        <v>854</v>
      </c>
    </row>
    <row r="3638" spans="1:8" s="82" customFormat="1" ht="16.5" thickBot="1">
      <c r="A3638" s="12" t="s">
        <v>33</v>
      </c>
      <c r="B3638" s="84">
        <v>0</v>
      </c>
      <c r="C3638" s="85">
        <v>0</v>
      </c>
      <c r="D3638" s="84">
        <v>0</v>
      </c>
      <c r="E3638" s="90">
        <v>0</v>
      </c>
      <c r="F3638" s="85">
        <v>4.0000000000000001E-3</v>
      </c>
      <c r="G3638" s="84">
        <v>8.4000000000000005E-2</v>
      </c>
      <c r="H3638" s="147" t="s">
        <v>852</v>
      </c>
    </row>
    <row r="3639" spans="1:8" s="82" customFormat="1" ht="16.5" thickBot="1">
      <c r="A3639" s="12" t="s">
        <v>34</v>
      </c>
      <c r="B3639" s="84">
        <v>0</v>
      </c>
      <c r="C3639" s="85">
        <v>0</v>
      </c>
      <c r="D3639" s="84">
        <v>0</v>
      </c>
      <c r="E3639" s="90">
        <v>0</v>
      </c>
      <c r="F3639" s="85">
        <v>0.01</v>
      </c>
      <c r="G3639" s="84">
        <v>0.01</v>
      </c>
      <c r="H3639" s="147" t="s">
        <v>850</v>
      </c>
    </row>
    <row r="3640" spans="1:8" s="82" customFormat="1" ht="16.5" thickBot="1">
      <c r="A3640" s="12" t="s">
        <v>35</v>
      </c>
      <c r="B3640" s="90">
        <v>0</v>
      </c>
      <c r="C3640" s="91">
        <v>0</v>
      </c>
      <c r="D3640" s="90">
        <v>0</v>
      </c>
      <c r="E3640" s="77">
        <v>0</v>
      </c>
      <c r="F3640" s="91">
        <v>0</v>
      </c>
      <c r="G3640" s="90">
        <v>0</v>
      </c>
      <c r="H3640" s="147" t="s">
        <v>36</v>
      </c>
    </row>
    <row r="3641" spans="1:8" s="82" customFormat="1" ht="16.5" thickBot="1">
      <c r="A3641" s="12" t="s">
        <v>37</v>
      </c>
      <c r="B3641" s="90">
        <v>0</v>
      </c>
      <c r="C3641" s="91">
        <v>0</v>
      </c>
      <c r="D3641" s="90">
        <v>0</v>
      </c>
      <c r="E3641" s="77">
        <v>0</v>
      </c>
      <c r="F3641" s="91">
        <v>0</v>
      </c>
      <c r="G3641" s="90">
        <v>0</v>
      </c>
      <c r="H3641" s="146" t="s">
        <v>38</v>
      </c>
    </row>
    <row r="3642" spans="1:8" s="82" customFormat="1" ht="16.5" thickBot="1">
      <c r="A3642" s="75" t="s">
        <v>552</v>
      </c>
      <c r="B3642" s="77">
        <f>SUM(B3620:B3641)</f>
        <v>3.4510000000000001</v>
      </c>
      <c r="C3642" s="77">
        <f>SUM(C3620:C3641)</f>
        <v>1.7310000000000001</v>
      </c>
      <c r="D3642" s="77">
        <f>SUM(D3620:D3641)</f>
        <v>1.6020000000000001</v>
      </c>
      <c r="E3642" s="25">
        <f>SUM(E3620:E3641)</f>
        <v>0.80100000000000005</v>
      </c>
      <c r="F3642" s="77">
        <f t="shared" ref="F3642:G3642" si="450">SUM(F3620:F3641)</f>
        <v>0.18200000000000002</v>
      </c>
      <c r="G3642" s="77">
        <f t="shared" si="450"/>
        <v>1.5720000000000001</v>
      </c>
      <c r="H3642" s="145" t="s">
        <v>855</v>
      </c>
    </row>
    <row r="3643" spans="1:8" s="82" customFormat="1" ht="16.5" thickBot="1">
      <c r="A3643" s="75" t="s">
        <v>545</v>
      </c>
      <c r="B3643" s="77">
        <v>44.657654534950893</v>
      </c>
      <c r="C3643" s="77">
        <v>22.4</v>
      </c>
      <c r="D3643" s="77">
        <v>24.143999999999998</v>
      </c>
      <c r="E3643" s="162">
        <v>12.071999999999999</v>
      </c>
      <c r="F3643" s="77">
        <f>D3643/E3643*G3643</f>
        <v>20.672000000000001</v>
      </c>
      <c r="G3643" s="77">
        <v>10.336</v>
      </c>
      <c r="H3643" s="112" t="s">
        <v>553</v>
      </c>
    </row>
    <row r="3644" spans="1:8" s="82" customFormat="1">
      <c r="A3644" s="86"/>
      <c r="B3644" s="87"/>
      <c r="C3644" s="87"/>
      <c r="D3644" s="87"/>
      <c r="E3644" s="87"/>
      <c r="F3644" s="87"/>
      <c r="G3644" s="87"/>
      <c r="H3644" s="115"/>
    </row>
    <row r="3645" spans="1:8">
      <c r="A3645" s="119" t="s">
        <v>318</v>
      </c>
      <c r="H3645" s="120" t="s">
        <v>319</v>
      </c>
    </row>
    <row r="3646" spans="1:8">
      <c r="A3646" s="4" t="s">
        <v>746</v>
      </c>
      <c r="H3646" s="102" t="s">
        <v>337</v>
      </c>
    </row>
    <row r="3647" spans="1:8" ht="16.5" customHeight="1" thickBot="1">
      <c r="A3647" s="68" t="s">
        <v>320</v>
      </c>
      <c r="E3647" s="38"/>
      <c r="G3647" s="38" t="s">
        <v>520</v>
      </c>
      <c r="H3647" s="38" t="s">
        <v>476</v>
      </c>
    </row>
    <row r="3648" spans="1:8" ht="16.5" thickBot="1">
      <c r="A3648" s="55" t="s">
        <v>7</v>
      </c>
      <c r="B3648" s="238">
        <v>2016</v>
      </c>
      <c r="C3648" s="239"/>
      <c r="D3648" s="238">
        <v>2017</v>
      </c>
      <c r="E3648" s="239"/>
      <c r="F3648" s="238">
        <v>2018</v>
      </c>
      <c r="G3648" s="239"/>
      <c r="H3648" s="56" t="s">
        <v>3</v>
      </c>
    </row>
    <row r="3649" spans="1:8">
      <c r="A3649" s="57"/>
      <c r="B3649" s="54" t="s">
        <v>321</v>
      </c>
      <c r="C3649" s="103" t="s">
        <v>47</v>
      </c>
      <c r="D3649" s="103" t="s">
        <v>321</v>
      </c>
      <c r="E3649" s="22" t="s">
        <v>47</v>
      </c>
      <c r="F3649" s="206" t="s">
        <v>46</v>
      </c>
      <c r="G3649" s="22" t="s">
        <v>47</v>
      </c>
      <c r="H3649" s="58"/>
    </row>
    <row r="3650" spans="1:8" ht="16.5" thickBot="1">
      <c r="A3650" s="59"/>
      <c r="B3650" s="23" t="s">
        <v>322</v>
      </c>
      <c r="C3650" s="6" t="s">
        <v>49</v>
      </c>
      <c r="D3650" s="107" t="s">
        <v>322</v>
      </c>
      <c r="E3650" s="2" t="s">
        <v>49</v>
      </c>
      <c r="F3650" s="205" t="s">
        <v>48</v>
      </c>
      <c r="G3650" s="2" t="s">
        <v>49</v>
      </c>
      <c r="H3650" s="60"/>
    </row>
    <row r="3651" spans="1:8" ht="17.25" thickTop="1" thickBot="1">
      <c r="A3651" s="12" t="s">
        <v>13</v>
      </c>
      <c r="B3651" s="24">
        <v>0</v>
      </c>
      <c r="C3651" s="26">
        <v>0</v>
      </c>
      <c r="D3651" s="24">
        <v>4.1152048632218845</v>
      </c>
      <c r="E3651" s="26">
        <v>2.004</v>
      </c>
      <c r="F3651" s="26">
        <v>1E-3</v>
      </c>
      <c r="G3651" s="26">
        <v>0.26800000000000002</v>
      </c>
      <c r="H3651" s="109" t="s">
        <v>819</v>
      </c>
    </row>
    <row r="3652" spans="1:8" ht="16.5" thickBot="1">
      <c r="A3652" s="12" t="s">
        <v>14</v>
      </c>
      <c r="B3652" s="24">
        <v>0.15789473684210525</v>
      </c>
      <c r="C3652" s="26">
        <v>0.75</v>
      </c>
      <c r="D3652" s="24">
        <v>1.12625</v>
      </c>
      <c r="E3652" s="26">
        <v>0.90100000000000002</v>
      </c>
      <c r="F3652" s="26">
        <v>3.3000000000000002E-2</v>
      </c>
      <c r="G3652" s="26">
        <v>0.105</v>
      </c>
      <c r="H3652" s="109" t="s">
        <v>840</v>
      </c>
    </row>
    <row r="3653" spans="1:8" ht="16.5" thickBot="1">
      <c r="A3653" s="12" t="s">
        <v>15</v>
      </c>
      <c r="B3653" s="24">
        <v>0</v>
      </c>
      <c r="C3653" s="26">
        <v>0</v>
      </c>
      <c r="D3653" s="24">
        <v>0</v>
      </c>
      <c r="E3653" s="26">
        <v>0</v>
      </c>
      <c r="F3653" s="26">
        <v>0</v>
      </c>
      <c r="G3653" s="26">
        <v>0</v>
      </c>
      <c r="H3653" s="109" t="s">
        <v>841</v>
      </c>
    </row>
    <row r="3654" spans="1:8" ht="16.5" thickBot="1">
      <c r="A3654" s="12" t="s">
        <v>16</v>
      </c>
      <c r="B3654" s="24">
        <v>4.0000000000000001E-3</v>
      </c>
      <c r="C3654" s="26">
        <v>1.9E-2</v>
      </c>
      <c r="D3654" s="24">
        <v>5.0000000000000001E-3</v>
      </c>
      <c r="E3654" s="26">
        <v>4.0000000000000001E-3</v>
      </c>
      <c r="F3654" s="26">
        <v>0</v>
      </c>
      <c r="G3654" s="26">
        <v>0</v>
      </c>
      <c r="H3654" s="109" t="s">
        <v>844</v>
      </c>
    </row>
    <row r="3655" spans="1:8" ht="16.5" thickBot="1">
      <c r="A3655" s="12" t="s">
        <v>17</v>
      </c>
      <c r="B3655" s="24">
        <v>0</v>
      </c>
      <c r="C3655" s="26">
        <v>0</v>
      </c>
      <c r="D3655" s="24">
        <v>0</v>
      </c>
      <c r="E3655" s="26">
        <v>0</v>
      </c>
      <c r="F3655" s="26">
        <v>0</v>
      </c>
      <c r="G3655" s="26">
        <v>0</v>
      </c>
      <c r="H3655" s="109" t="s">
        <v>845</v>
      </c>
    </row>
    <row r="3656" spans="1:8" ht="16.5" thickBot="1">
      <c r="A3656" s="12" t="s">
        <v>18</v>
      </c>
      <c r="B3656" s="24">
        <v>0</v>
      </c>
      <c r="C3656" s="26">
        <v>0</v>
      </c>
      <c r="D3656" s="26">
        <v>0</v>
      </c>
      <c r="E3656" s="26">
        <v>0</v>
      </c>
      <c r="F3656" s="26">
        <v>0</v>
      </c>
      <c r="G3656" s="26">
        <v>0</v>
      </c>
      <c r="H3656" s="109" t="s">
        <v>820</v>
      </c>
    </row>
    <row r="3657" spans="1:8" ht="16.5" thickBot="1">
      <c r="A3657" s="12" t="s">
        <v>19</v>
      </c>
      <c r="B3657" s="24">
        <v>2.2999148936170215</v>
      </c>
      <c r="C3657" s="26">
        <v>1.1200000000000001</v>
      </c>
      <c r="D3657" s="24">
        <v>0</v>
      </c>
      <c r="E3657" s="26">
        <v>0</v>
      </c>
      <c r="F3657" s="26">
        <v>1.4E-2</v>
      </c>
      <c r="G3657" s="26">
        <v>2.1999999999999999E-2</v>
      </c>
      <c r="H3657" s="109" t="s">
        <v>20</v>
      </c>
    </row>
    <row r="3658" spans="1:8" ht="16.5" thickBot="1">
      <c r="A3658" s="12" t="s">
        <v>21</v>
      </c>
      <c r="B3658" s="24">
        <v>0</v>
      </c>
      <c r="C3658" s="26">
        <v>0</v>
      </c>
      <c r="D3658" s="24">
        <v>0.47575555555555554</v>
      </c>
      <c r="E3658" s="26">
        <v>0.54200000000000004</v>
      </c>
      <c r="F3658" s="26">
        <v>0</v>
      </c>
      <c r="G3658" s="26">
        <v>0</v>
      </c>
      <c r="H3658" s="109" t="s">
        <v>846</v>
      </c>
    </row>
    <row r="3659" spans="1:8" ht="16.5" thickBot="1">
      <c r="A3659" s="12" t="s">
        <v>22</v>
      </c>
      <c r="B3659" s="24">
        <v>0</v>
      </c>
      <c r="C3659" s="26">
        <v>0</v>
      </c>
      <c r="D3659" s="24">
        <v>1.0999999999999999E-2</v>
      </c>
      <c r="E3659" s="26">
        <v>1.7999999999999999E-2</v>
      </c>
      <c r="F3659" s="26">
        <v>0.24</v>
      </c>
      <c r="G3659" s="26">
        <v>0.96399999999999997</v>
      </c>
      <c r="H3659" s="109" t="s">
        <v>847</v>
      </c>
    </row>
    <row r="3660" spans="1:8" ht="16.5" thickBot="1">
      <c r="A3660" s="12" t="s">
        <v>23</v>
      </c>
      <c r="B3660" s="24">
        <v>0</v>
      </c>
      <c r="C3660" s="26">
        <v>0</v>
      </c>
      <c r="D3660" s="24">
        <v>1.1280814106500569E-3</v>
      </c>
      <c r="E3660" s="26">
        <v>1E-3</v>
      </c>
      <c r="F3660" s="26">
        <v>0</v>
      </c>
      <c r="G3660" s="26">
        <v>4.0000000000000001E-3</v>
      </c>
      <c r="H3660" s="109" t="s">
        <v>856</v>
      </c>
    </row>
    <row r="3661" spans="1:8" ht="16.5" thickBot="1">
      <c r="A3661" s="12" t="s">
        <v>24</v>
      </c>
      <c r="B3661" s="24">
        <v>1.5793139749100797</v>
      </c>
      <c r="C3661" s="26">
        <v>1.4</v>
      </c>
      <c r="D3661" s="24">
        <v>1.9527089218352487</v>
      </c>
      <c r="E3661" s="26">
        <v>1.7310000000000001</v>
      </c>
      <c r="F3661" s="26">
        <v>1.0269999999999999</v>
      </c>
      <c r="G3661" s="26">
        <v>1.8180000000000001</v>
      </c>
      <c r="H3661" s="109" t="s">
        <v>818</v>
      </c>
    </row>
    <row r="3662" spans="1:8" ht="16.5" thickBot="1">
      <c r="A3662" s="12" t="s">
        <v>25</v>
      </c>
      <c r="B3662" s="24">
        <v>0</v>
      </c>
      <c r="C3662" s="26">
        <v>0</v>
      </c>
      <c r="D3662" s="24">
        <v>0</v>
      </c>
      <c r="E3662" s="26">
        <v>0</v>
      </c>
      <c r="F3662" s="26">
        <v>0</v>
      </c>
      <c r="G3662" s="26">
        <v>0</v>
      </c>
      <c r="H3662" s="109" t="s">
        <v>26</v>
      </c>
    </row>
    <row r="3663" spans="1:8" ht="16.5" thickBot="1">
      <c r="A3663" s="12" t="s">
        <v>27</v>
      </c>
      <c r="B3663" s="24">
        <v>1.8283404255319149</v>
      </c>
      <c r="C3663" s="26">
        <v>0.26400000000000001</v>
      </c>
      <c r="D3663" s="24">
        <v>7.0114942528735631E-4</v>
      </c>
      <c r="E3663" s="26">
        <v>1E-3</v>
      </c>
      <c r="F3663" s="26">
        <v>7.0114942528735631E-4</v>
      </c>
      <c r="G3663" s="26">
        <v>1E-3</v>
      </c>
      <c r="H3663" s="109" t="s">
        <v>851</v>
      </c>
    </row>
    <row r="3664" spans="1:8" ht="16.5" thickBot="1">
      <c r="A3664" s="12" t="s">
        <v>28</v>
      </c>
      <c r="B3664" s="24">
        <v>0</v>
      </c>
      <c r="C3664" s="26">
        <v>0</v>
      </c>
      <c r="D3664" s="24">
        <v>0</v>
      </c>
      <c r="E3664" s="26">
        <v>0</v>
      </c>
      <c r="F3664" s="26">
        <v>0</v>
      </c>
      <c r="G3664" s="26">
        <v>0</v>
      </c>
      <c r="H3664" s="109" t="s">
        <v>853</v>
      </c>
    </row>
    <row r="3665" spans="1:8" ht="16.5" thickBot="1">
      <c r="A3665" s="12" t="s">
        <v>29</v>
      </c>
      <c r="B3665" s="24">
        <v>0</v>
      </c>
      <c r="C3665" s="26">
        <v>0</v>
      </c>
      <c r="D3665" s="24">
        <v>0</v>
      </c>
      <c r="E3665" s="26">
        <v>0</v>
      </c>
      <c r="F3665" s="26">
        <v>0</v>
      </c>
      <c r="G3665" s="26">
        <v>0</v>
      </c>
      <c r="H3665" s="109" t="s">
        <v>821</v>
      </c>
    </row>
    <row r="3666" spans="1:8" ht="16.5" thickBot="1">
      <c r="A3666" s="12" t="s">
        <v>30</v>
      </c>
      <c r="B3666" s="24">
        <v>0.65100000000000002</v>
      </c>
      <c r="C3666" s="26">
        <v>9.4E-2</v>
      </c>
      <c r="D3666" s="24">
        <v>6.0999999999999999E-2</v>
      </c>
      <c r="E3666" s="26">
        <v>8.6999999999999994E-2</v>
      </c>
      <c r="F3666" s="26">
        <v>1.891</v>
      </c>
      <c r="G3666" s="26">
        <v>6.7430000000000003</v>
      </c>
      <c r="H3666" s="109" t="s">
        <v>848</v>
      </c>
    </row>
    <row r="3667" spans="1:8" ht="16.5" thickBot="1">
      <c r="A3667" s="12" t="s">
        <v>31</v>
      </c>
      <c r="B3667" s="24">
        <v>0.49863829787234043</v>
      </c>
      <c r="C3667" s="26">
        <v>7.1999999999999995E-2</v>
      </c>
      <c r="D3667" s="24">
        <v>4.908045977011494E-3</v>
      </c>
      <c r="E3667" s="26">
        <v>7.0000000000000001E-3</v>
      </c>
      <c r="F3667" s="26">
        <v>0</v>
      </c>
      <c r="G3667" s="26">
        <v>0</v>
      </c>
      <c r="H3667" s="109" t="s">
        <v>849</v>
      </c>
    </row>
    <row r="3668" spans="1:8" ht="16.5" thickBot="1">
      <c r="A3668" s="12" t="s">
        <v>32</v>
      </c>
      <c r="B3668" s="24">
        <v>0</v>
      </c>
      <c r="C3668" s="26">
        <v>0</v>
      </c>
      <c r="D3668" s="24">
        <v>0</v>
      </c>
      <c r="E3668" s="26">
        <v>0</v>
      </c>
      <c r="F3668" s="26">
        <v>0</v>
      </c>
      <c r="G3668" s="26">
        <v>0</v>
      </c>
      <c r="H3668" s="109" t="s">
        <v>854</v>
      </c>
    </row>
    <row r="3669" spans="1:8" ht="16.5" thickBot="1">
      <c r="A3669" s="12" t="s">
        <v>33</v>
      </c>
      <c r="B3669" s="24">
        <v>29.999514893617022</v>
      </c>
      <c r="C3669" s="26">
        <v>14.609</v>
      </c>
      <c r="D3669" s="24">
        <v>37.242193313069912</v>
      </c>
      <c r="E3669" s="26">
        <v>18.135999999999999</v>
      </c>
      <c r="F3669" s="26">
        <f>D3669/E3669*G3669</f>
        <v>49.18326930091186</v>
      </c>
      <c r="G3669" s="26">
        <v>23.951000000000001</v>
      </c>
      <c r="H3669" s="109" t="s">
        <v>852</v>
      </c>
    </row>
    <row r="3670" spans="1:8" ht="16.5" thickBot="1">
      <c r="A3670" s="12" t="s">
        <v>34</v>
      </c>
      <c r="B3670" s="24">
        <v>0</v>
      </c>
      <c r="C3670" s="26">
        <v>0</v>
      </c>
      <c r="D3670" s="24">
        <v>0</v>
      </c>
      <c r="E3670" s="26">
        <v>1.7000000000000001E-2</v>
      </c>
      <c r="F3670" s="26">
        <v>0</v>
      </c>
      <c r="G3670" s="26">
        <v>0.218</v>
      </c>
      <c r="H3670" s="109" t="s">
        <v>850</v>
      </c>
    </row>
    <row r="3671" spans="1:8" ht="16.5" thickBot="1">
      <c r="A3671" s="12" t="s">
        <v>35</v>
      </c>
      <c r="B3671" s="24">
        <v>0</v>
      </c>
      <c r="C3671" s="26">
        <v>0</v>
      </c>
      <c r="D3671" s="24">
        <v>0</v>
      </c>
      <c r="E3671" s="26">
        <v>0</v>
      </c>
      <c r="F3671" s="26">
        <v>0</v>
      </c>
      <c r="G3671" s="26">
        <v>0</v>
      </c>
      <c r="H3671" s="109" t="s">
        <v>36</v>
      </c>
    </row>
    <row r="3672" spans="1:8" ht="16.5" thickBot="1">
      <c r="A3672" s="54" t="s">
        <v>37</v>
      </c>
      <c r="B3672" s="27">
        <v>0</v>
      </c>
      <c r="C3672" s="28">
        <v>0</v>
      </c>
      <c r="D3672" s="27">
        <v>0</v>
      </c>
      <c r="E3672" s="28">
        <v>0</v>
      </c>
      <c r="F3672" s="26">
        <v>0</v>
      </c>
      <c r="G3672" s="26">
        <v>0</v>
      </c>
      <c r="H3672" s="108" t="s">
        <v>38</v>
      </c>
    </row>
    <row r="3673" spans="1:8" ht="16.5" thickBot="1">
      <c r="A3673" s="75" t="s">
        <v>552</v>
      </c>
      <c r="B3673" s="77">
        <f t="shared" ref="B3673" si="451">SUM(B3651:B3672)</f>
        <v>37.018617222390482</v>
      </c>
      <c r="C3673" s="77">
        <f t="shared" ref="C3673" si="452">SUM(C3651:C3672)</f>
        <v>18.327999999999999</v>
      </c>
      <c r="D3673" s="77">
        <f t="shared" ref="D3673" si="453">SUM(D3651:D3672)</f>
        <v>44.995849930495552</v>
      </c>
      <c r="E3673" s="77">
        <f t="shared" ref="E3673:G3673" si="454">SUM(E3651:E3672)</f>
        <v>23.448999999999998</v>
      </c>
      <c r="F3673" s="77">
        <f t="shared" si="454"/>
        <v>52.389970450337145</v>
      </c>
      <c r="G3673" s="77">
        <f t="shared" si="454"/>
        <v>34.094000000000008</v>
      </c>
      <c r="H3673" s="118" t="s">
        <v>855</v>
      </c>
    </row>
    <row r="3674" spans="1:8" ht="16.5" thickBot="1">
      <c r="A3674" s="75" t="s">
        <v>545</v>
      </c>
      <c r="B3674" s="77">
        <v>2047.8720053189138</v>
      </c>
      <c r="C3674" s="77">
        <v>1013.9059999999999</v>
      </c>
      <c r="D3674" s="77">
        <v>2256.7944947505603</v>
      </c>
      <c r="E3674" s="77">
        <v>1176.0989999999999</v>
      </c>
      <c r="F3674" s="77">
        <f>D3674/E3674*G3674</f>
        <v>2532.2211363887404</v>
      </c>
      <c r="G3674" s="77">
        <v>1319.634</v>
      </c>
      <c r="H3674" s="112" t="s">
        <v>553</v>
      </c>
    </row>
    <row r="3675" spans="1:8">
      <c r="A3675" s="86"/>
      <c r="B3675" s="87"/>
      <c r="C3675" s="87"/>
      <c r="D3675" s="87"/>
      <c r="E3675" s="87"/>
      <c r="F3675" s="87"/>
      <c r="G3675" s="87"/>
      <c r="H3675" s="115"/>
    </row>
    <row r="3676" spans="1:8">
      <c r="A3676" s="119" t="s">
        <v>324</v>
      </c>
      <c r="B3676" s="102"/>
      <c r="C3676" s="102"/>
      <c r="D3676" s="102"/>
      <c r="E3676" s="102"/>
      <c r="F3676" s="102"/>
      <c r="G3676" s="102"/>
      <c r="H3676" s="120" t="s">
        <v>325</v>
      </c>
    </row>
    <row r="3677" spans="1:8" ht="15.75" customHeight="1">
      <c r="A3677" s="67" t="s">
        <v>747</v>
      </c>
      <c r="B3677" s="102"/>
      <c r="D3677" s="50"/>
      <c r="E3677" s="50"/>
      <c r="F3677" s="50"/>
      <c r="G3677" s="50"/>
      <c r="H3677" s="66" t="s">
        <v>340</v>
      </c>
    </row>
    <row r="3678" spans="1:8" ht="16.5" customHeight="1" thickBot="1">
      <c r="A3678" s="68" t="s">
        <v>43</v>
      </c>
      <c r="E3678" s="38"/>
      <c r="G3678" s="38" t="s">
        <v>477</v>
      </c>
      <c r="H3678" s="38" t="s">
        <v>476</v>
      </c>
    </row>
    <row r="3679" spans="1:8" ht="16.5" thickBot="1">
      <c r="A3679" s="55" t="s">
        <v>7</v>
      </c>
      <c r="B3679" s="238">
        <v>2016</v>
      </c>
      <c r="C3679" s="239"/>
      <c r="D3679" s="238">
        <v>2017</v>
      </c>
      <c r="E3679" s="239"/>
      <c r="F3679" s="240">
        <v>2018</v>
      </c>
      <c r="G3679" s="241"/>
      <c r="H3679" s="176" t="s">
        <v>3</v>
      </c>
    </row>
    <row r="3680" spans="1:8">
      <c r="A3680" s="57"/>
      <c r="B3680" s="54" t="s">
        <v>46</v>
      </c>
      <c r="C3680" s="103" t="s">
        <v>47</v>
      </c>
      <c r="D3680" s="103" t="s">
        <v>46</v>
      </c>
      <c r="E3680" s="22" t="s">
        <v>47</v>
      </c>
      <c r="F3680" s="177" t="s">
        <v>46</v>
      </c>
      <c r="G3680" s="178" t="s">
        <v>47</v>
      </c>
      <c r="H3680" s="179"/>
    </row>
    <row r="3681" spans="1:8" ht="16.5" thickBot="1">
      <c r="A3681" s="59"/>
      <c r="B3681" s="23" t="s">
        <v>48</v>
      </c>
      <c r="C3681" s="6" t="s">
        <v>49</v>
      </c>
      <c r="D3681" s="107" t="s">
        <v>48</v>
      </c>
      <c r="E3681" s="2" t="s">
        <v>49</v>
      </c>
      <c r="F3681" s="180" t="s">
        <v>48</v>
      </c>
      <c r="G3681" s="181" t="s">
        <v>49</v>
      </c>
      <c r="H3681" s="182"/>
    </row>
    <row r="3682" spans="1:8" ht="17.25" thickTop="1" thickBot="1">
      <c r="A3682" s="12" t="s">
        <v>13</v>
      </c>
      <c r="B3682" s="24">
        <f t="shared" ref="B3682:G3690" si="455">B3716+B3750+B3785+B3822+B3858</f>
        <v>4.638363</v>
      </c>
      <c r="C3682" s="24">
        <f t="shared" si="455"/>
        <v>14.844000000000001</v>
      </c>
      <c r="D3682" s="24">
        <f t="shared" si="455"/>
        <v>2.16066</v>
      </c>
      <c r="E3682" s="24">
        <f t="shared" si="455"/>
        <v>6.8040000000000003</v>
      </c>
      <c r="F3682" s="24">
        <f t="shared" si="455"/>
        <v>2.9219999999999997</v>
      </c>
      <c r="G3682" s="24">
        <f t="shared" si="455"/>
        <v>8.838000000000001</v>
      </c>
      <c r="H3682" s="183" t="s">
        <v>819</v>
      </c>
    </row>
    <row r="3683" spans="1:8" ht="16.5" thickBot="1">
      <c r="A3683" s="12" t="s">
        <v>14</v>
      </c>
      <c r="B3683" s="24">
        <f t="shared" si="455"/>
        <v>3.2040000000000002</v>
      </c>
      <c r="C3683" s="26">
        <f t="shared" si="455"/>
        <v>15.812999999999999</v>
      </c>
      <c r="D3683" s="24">
        <f t="shared" si="455"/>
        <v>6.5210000000000008</v>
      </c>
      <c r="E3683" s="26">
        <f>E3717+E3751+E3786+E3823+E3859</f>
        <v>25.766999999999999</v>
      </c>
      <c r="F3683" s="24">
        <f t="shared" ref="F3683:G3683" si="456">F3717+F3751+F3786+F3823+F3859</f>
        <v>33.757999999999996</v>
      </c>
      <c r="G3683" s="24">
        <f t="shared" si="456"/>
        <v>129.90199999999999</v>
      </c>
      <c r="H3683" s="183" t="s">
        <v>840</v>
      </c>
    </row>
    <row r="3684" spans="1:8" ht="16.5" thickBot="1">
      <c r="A3684" s="12" t="s">
        <v>15</v>
      </c>
      <c r="B3684" s="24">
        <f t="shared" si="455"/>
        <v>0.27700000000000002</v>
      </c>
      <c r="C3684" s="26">
        <f t="shared" si="455"/>
        <v>1.3979999999999999</v>
      </c>
      <c r="D3684" s="24">
        <f t="shared" si="455"/>
        <v>0.24</v>
      </c>
      <c r="E3684" s="26">
        <f t="shared" si="455"/>
        <v>1.6779999999999999</v>
      </c>
      <c r="F3684" s="24">
        <f t="shared" ref="F3684:G3684" si="457">F3718+F3752+F3787+F3824+F3860</f>
        <v>0.188</v>
      </c>
      <c r="G3684" s="24">
        <f t="shared" si="457"/>
        <v>1.6640000000000001</v>
      </c>
      <c r="H3684" s="183" t="s">
        <v>841</v>
      </c>
    </row>
    <row r="3685" spans="1:8" ht="16.5" thickBot="1">
      <c r="A3685" s="12" t="s">
        <v>16</v>
      </c>
      <c r="B3685" s="24">
        <f t="shared" si="455"/>
        <v>0.01</v>
      </c>
      <c r="C3685" s="26">
        <f t="shared" si="455"/>
        <v>1.4E-2</v>
      </c>
      <c r="D3685" s="24">
        <f t="shared" si="455"/>
        <v>0.01</v>
      </c>
      <c r="E3685" s="26">
        <f t="shared" si="455"/>
        <v>1.6E-2</v>
      </c>
      <c r="F3685" s="24">
        <f t="shared" ref="F3685:G3685" si="458">F3719+F3753+F3788+F3825+F3861</f>
        <v>2.8999999999999998E-2</v>
      </c>
      <c r="G3685" s="24">
        <f t="shared" si="458"/>
        <v>3.9E-2</v>
      </c>
      <c r="H3685" s="183" t="s">
        <v>844</v>
      </c>
    </row>
    <row r="3686" spans="1:8" ht="16.5" thickBot="1">
      <c r="A3686" s="12" t="s">
        <v>17</v>
      </c>
      <c r="B3686" s="24">
        <f t="shared" si="455"/>
        <v>0</v>
      </c>
      <c r="C3686" s="26">
        <f t="shared" si="455"/>
        <v>0</v>
      </c>
      <c r="D3686" s="24">
        <f t="shared" si="455"/>
        <v>0</v>
      </c>
      <c r="E3686" s="26">
        <f>E3720+E3754+E3789+E3826+E3862</f>
        <v>0</v>
      </c>
      <c r="F3686" s="24">
        <f t="shared" ref="F3686:G3686" si="459">F3720+F3754+F3789+F3826+F3862</f>
        <v>0</v>
      </c>
      <c r="G3686" s="24">
        <f t="shared" si="459"/>
        <v>3.0000000000000001E-3</v>
      </c>
      <c r="H3686" s="183" t="s">
        <v>845</v>
      </c>
    </row>
    <row r="3687" spans="1:8" ht="16.5" thickBot="1">
      <c r="A3687" s="12" t="s">
        <v>18</v>
      </c>
      <c r="B3687" s="24">
        <f t="shared" si="455"/>
        <v>0</v>
      </c>
      <c r="C3687" s="26">
        <f t="shared" si="455"/>
        <v>0</v>
      </c>
      <c r="D3687" s="24">
        <f t="shared" si="455"/>
        <v>0</v>
      </c>
      <c r="E3687" s="26">
        <f t="shared" si="455"/>
        <v>0</v>
      </c>
      <c r="F3687" s="24">
        <f t="shared" ref="F3687:G3687" si="460">F3721+F3755+F3790+F3827+F3863</f>
        <v>0</v>
      </c>
      <c r="G3687" s="24">
        <f t="shared" si="460"/>
        <v>0</v>
      </c>
      <c r="H3687" s="183" t="s">
        <v>820</v>
      </c>
    </row>
    <row r="3688" spans="1:8" ht="16.5" thickBot="1">
      <c r="A3688" s="12" t="s">
        <v>19</v>
      </c>
      <c r="B3688" s="24">
        <f t="shared" si="455"/>
        <v>5.0999999999999997E-2</v>
      </c>
      <c r="C3688" s="26">
        <f t="shared" si="455"/>
        <v>0.20499999999999999</v>
      </c>
      <c r="D3688" s="24">
        <f t="shared" si="455"/>
        <v>4.2999999999999997E-2</v>
      </c>
      <c r="E3688" s="26">
        <f t="shared" si="455"/>
        <v>9.2000000000000012E-2</v>
      </c>
      <c r="F3688" s="24">
        <f t="shared" ref="F3688:G3688" si="461">F3722+F3756+F3791+F3828+F3864</f>
        <v>1.2E-2</v>
      </c>
      <c r="G3688" s="24">
        <f t="shared" si="461"/>
        <v>5.7000000000000002E-2</v>
      </c>
      <c r="H3688" s="183" t="s">
        <v>20</v>
      </c>
    </row>
    <row r="3689" spans="1:8" ht="16.5" thickBot="1">
      <c r="A3689" s="12" t="s">
        <v>21</v>
      </c>
      <c r="B3689" s="24">
        <f t="shared" si="455"/>
        <v>4.7596114505012528</v>
      </c>
      <c r="C3689" s="26">
        <f t="shared" si="455"/>
        <v>11.294</v>
      </c>
      <c r="D3689" s="24">
        <f t="shared" si="455"/>
        <v>8.1560000000000006</v>
      </c>
      <c r="E3689" s="26">
        <f t="shared" si="455"/>
        <v>21.337000000000003</v>
      </c>
      <c r="F3689" s="24">
        <f t="shared" ref="F3689:G3689" si="462">F3723+F3757+F3792+F3829+F3865</f>
        <v>7.8490000000000002</v>
      </c>
      <c r="G3689" s="24">
        <f t="shared" si="462"/>
        <v>19.596</v>
      </c>
      <c r="H3689" s="183" t="s">
        <v>846</v>
      </c>
    </row>
    <row r="3690" spans="1:8" ht="16.5" thickBot="1">
      <c r="A3690" s="12" t="s">
        <v>22</v>
      </c>
      <c r="B3690" s="24">
        <f t="shared" si="455"/>
        <v>8.2999299999999998</v>
      </c>
      <c r="C3690" s="26">
        <f t="shared" si="455"/>
        <v>34.847611999999998</v>
      </c>
      <c r="D3690" s="24">
        <f t="shared" si="455"/>
        <v>15.011999999999999</v>
      </c>
      <c r="E3690" s="26">
        <f t="shared" si="455"/>
        <v>61.315999999999995</v>
      </c>
      <c r="F3690" s="24">
        <f t="shared" ref="F3690:G3690" si="463">F3724+F3758+F3793+F3830+F3866</f>
        <v>12.743878184800437</v>
      </c>
      <c r="G3690" s="24">
        <f t="shared" si="463"/>
        <v>66.60599999999998</v>
      </c>
      <c r="H3690" s="183" t="s">
        <v>847</v>
      </c>
    </row>
    <row r="3691" spans="1:8" ht="16.5" thickBot="1">
      <c r="A3691" s="12" t="s">
        <v>23</v>
      </c>
      <c r="B3691" s="24">
        <v>4.638363</v>
      </c>
      <c r="C3691" s="26">
        <v>14.844000000000001</v>
      </c>
      <c r="D3691" s="24">
        <v>2.16066</v>
      </c>
      <c r="E3691" s="26">
        <v>6.8040000000000003</v>
      </c>
      <c r="F3691" s="24">
        <f t="shared" ref="F3691:G3691" si="464">F3725+F3759+F3794+F3831+F3867</f>
        <v>1E-3</v>
      </c>
      <c r="G3691" s="24">
        <f t="shared" si="464"/>
        <v>2E-3</v>
      </c>
      <c r="H3691" s="183" t="s">
        <v>856</v>
      </c>
    </row>
    <row r="3692" spans="1:8" ht="16.5" thickBot="1">
      <c r="A3692" s="12" t="s">
        <v>24</v>
      </c>
      <c r="B3692" s="24">
        <f t="shared" ref="B3692:G3703" si="465">B3726+B3760+B3795+B3832+B3868</f>
        <v>3.3810000000000002</v>
      </c>
      <c r="C3692" s="26">
        <f t="shared" si="465"/>
        <v>13.184000000000001</v>
      </c>
      <c r="D3692" s="24">
        <f t="shared" si="465"/>
        <v>0.83500000000000008</v>
      </c>
      <c r="E3692" s="26">
        <f t="shared" si="465"/>
        <v>3.5370000000000004</v>
      </c>
      <c r="F3692" s="24">
        <f t="shared" si="465"/>
        <v>0.75900000000000001</v>
      </c>
      <c r="G3692" s="24">
        <f t="shared" si="465"/>
        <v>2.5309999999999997</v>
      </c>
      <c r="H3692" s="183" t="s">
        <v>818</v>
      </c>
    </row>
    <row r="3693" spans="1:8" ht="16.5" thickBot="1">
      <c r="A3693" s="12" t="s">
        <v>25</v>
      </c>
      <c r="B3693" s="24">
        <f t="shared" si="465"/>
        <v>2.8000000000000001E-2</v>
      </c>
      <c r="C3693" s="26">
        <f t="shared" si="465"/>
        <v>0.126</v>
      </c>
      <c r="D3693" s="24">
        <f t="shared" si="465"/>
        <v>2E-3</v>
      </c>
      <c r="E3693" s="26">
        <f t="shared" si="465"/>
        <v>4.0000000000000001E-3</v>
      </c>
      <c r="F3693" s="24">
        <f t="shared" si="465"/>
        <v>0</v>
      </c>
      <c r="G3693" s="24">
        <f t="shared" si="465"/>
        <v>0</v>
      </c>
      <c r="H3693" s="183" t="s">
        <v>26</v>
      </c>
    </row>
    <row r="3694" spans="1:8" ht="16.5" thickBot="1">
      <c r="A3694" s="12" t="s">
        <v>27</v>
      </c>
      <c r="B3694" s="24">
        <f t="shared" si="465"/>
        <v>0.69073700000000005</v>
      </c>
      <c r="C3694" s="26">
        <f t="shared" si="465"/>
        <v>2.2355898000000001</v>
      </c>
      <c r="D3694" s="24">
        <f t="shared" si="465"/>
        <v>2.0164620000000002</v>
      </c>
      <c r="E3694" s="26">
        <f t="shared" si="465"/>
        <v>3.9721304000000002</v>
      </c>
      <c r="F3694" s="24">
        <v>1.8397840000000001</v>
      </c>
      <c r="G3694" s="24">
        <v>5.8411116883116883</v>
      </c>
      <c r="H3694" s="183" t="s">
        <v>851</v>
      </c>
    </row>
    <row r="3695" spans="1:8" ht="16.5" thickBot="1">
      <c r="A3695" s="12" t="s">
        <v>28</v>
      </c>
      <c r="B3695" s="24">
        <f t="shared" si="465"/>
        <v>0.1129103448275862</v>
      </c>
      <c r="C3695" s="26">
        <f t="shared" si="465"/>
        <v>0.52</v>
      </c>
      <c r="D3695" s="24">
        <f t="shared" si="465"/>
        <v>0</v>
      </c>
      <c r="E3695" s="26">
        <f t="shared" si="465"/>
        <v>0</v>
      </c>
      <c r="F3695" s="24">
        <f t="shared" si="465"/>
        <v>0</v>
      </c>
      <c r="G3695" s="24">
        <f t="shared" si="465"/>
        <v>1.6280000000000001</v>
      </c>
      <c r="H3695" s="183" t="s">
        <v>853</v>
      </c>
    </row>
    <row r="3696" spans="1:8" ht="16.5" thickBot="1">
      <c r="A3696" s="12" t="s">
        <v>29</v>
      </c>
      <c r="B3696" s="24">
        <f t="shared" si="465"/>
        <v>8.4725000000000009E-2</v>
      </c>
      <c r="C3696" s="26">
        <f t="shared" si="465"/>
        <v>0.9976250000000001</v>
      </c>
      <c r="D3696" s="24">
        <f t="shared" si="465"/>
        <v>5.3350000000000002E-2</v>
      </c>
      <c r="E3696" s="26">
        <f t="shared" si="465"/>
        <v>1.0771750000000002</v>
      </c>
      <c r="F3696" s="24">
        <f t="shared" si="465"/>
        <v>8.8654582588715836E-3</v>
      </c>
      <c r="G3696" s="24">
        <f t="shared" si="465"/>
        <v>1.034</v>
      </c>
      <c r="H3696" s="183" t="s">
        <v>821</v>
      </c>
    </row>
    <row r="3697" spans="1:8" ht="16.5" thickBot="1">
      <c r="A3697" s="12" t="s">
        <v>30</v>
      </c>
      <c r="B3697" s="24">
        <f t="shared" si="465"/>
        <v>1.7679999999999998</v>
      </c>
      <c r="C3697" s="26">
        <f t="shared" si="465"/>
        <v>9.0459999999999976</v>
      </c>
      <c r="D3697" s="24">
        <f t="shared" si="465"/>
        <v>0.95199999999999996</v>
      </c>
      <c r="E3697" s="26">
        <f t="shared" si="465"/>
        <v>2.452</v>
      </c>
      <c r="F3697" s="24">
        <f t="shared" si="465"/>
        <v>2.3669999999999995</v>
      </c>
      <c r="G3697" s="24">
        <f t="shared" si="465"/>
        <v>8.886000000000001</v>
      </c>
      <c r="H3697" s="183" t="s">
        <v>848</v>
      </c>
    </row>
    <row r="3698" spans="1:8" ht="16.5" thickBot="1">
      <c r="A3698" s="12" t="s">
        <v>31</v>
      </c>
      <c r="B3698" s="24">
        <f t="shared" si="465"/>
        <v>9.1660000000000004</v>
      </c>
      <c r="C3698" s="26">
        <f t="shared" si="465"/>
        <v>6.0170000000000003</v>
      </c>
      <c r="D3698" s="24">
        <f t="shared" si="465"/>
        <v>1.5550000000000002</v>
      </c>
      <c r="E3698" s="26">
        <f t="shared" si="465"/>
        <v>1.8879999999999999</v>
      </c>
      <c r="F3698" s="24">
        <f t="shared" si="465"/>
        <v>0.14600000000000002</v>
      </c>
      <c r="G3698" s="24">
        <f t="shared" si="465"/>
        <v>0.72000000000000008</v>
      </c>
      <c r="H3698" s="183" t="s">
        <v>849</v>
      </c>
    </row>
    <row r="3699" spans="1:8" ht="16.5" thickBot="1">
      <c r="A3699" s="12" t="s">
        <v>32</v>
      </c>
      <c r="B3699" s="24">
        <f t="shared" si="465"/>
        <v>0</v>
      </c>
      <c r="C3699" s="26">
        <f t="shared" si="465"/>
        <v>1E-3</v>
      </c>
      <c r="D3699" s="24">
        <f t="shared" si="465"/>
        <v>0</v>
      </c>
      <c r="E3699" s="26">
        <f t="shared" si="465"/>
        <v>1E-3</v>
      </c>
      <c r="F3699" s="24">
        <f t="shared" si="465"/>
        <v>0</v>
      </c>
      <c r="G3699" s="24">
        <f t="shared" si="465"/>
        <v>0</v>
      </c>
      <c r="H3699" s="183" t="s">
        <v>854</v>
      </c>
    </row>
    <row r="3700" spans="1:8" ht="16.5" thickBot="1">
      <c r="A3700" s="12" t="s">
        <v>33</v>
      </c>
      <c r="B3700" s="24">
        <f t="shared" si="465"/>
        <v>3.5009999999999999</v>
      </c>
      <c r="C3700" s="26">
        <f t="shared" si="465"/>
        <v>3.5449522852837765</v>
      </c>
      <c r="D3700" s="24">
        <f t="shared" si="465"/>
        <v>3.125</v>
      </c>
      <c r="E3700" s="26">
        <f t="shared" si="465"/>
        <v>8.6027836355967935</v>
      </c>
      <c r="F3700" s="24">
        <f t="shared" si="465"/>
        <v>1.5230000000000001</v>
      </c>
      <c r="G3700" s="24">
        <f t="shared" si="465"/>
        <v>2.3279999999999998</v>
      </c>
      <c r="H3700" s="183" t="s">
        <v>852</v>
      </c>
    </row>
    <row r="3701" spans="1:8" ht="16.5" thickBot="1">
      <c r="A3701" s="12" t="s">
        <v>34</v>
      </c>
      <c r="B3701" s="24">
        <f t="shared" si="465"/>
        <v>0.10200000000000001</v>
      </c>
      <c r="C3701" s="26">
        <f t="shared" si="465"/>
        <v>0.439</v>
      </c>
      <c r="D3701" s="24">
        <f t="shared" si="465"/>
        <v>6.5000000000000002E-2</v>
      </c>
      <c r="E3701" s="26">
        <f t="shared" si="465"/>
        <v>0.32300000000000001</v>
      </c>
      <c r="F3701" s="24">
        <f t="shared" si="465"/>
        <v>0.10100000000000001</v>
      </c>
      <c r="G3701" s="24">
        <f t="shared" si="465"/>
        <v>0.69299999999999995</v>
      </c>
      <c r="H3701" s="183" t="s">
        <v>850</v>
      </c>
    </row>
    <row r="3702" spans="1:8" ht="16.5" thickBot="1">
      <c r="A3702" s="12" t="s">
        <v>35</v>
      </c>
      <c r="B3702" s="24">
        <f t="shared" si="465"/>
        <v>0.51100000000000001</v>
      </c>
      <c r="C3702" s="26">
        <f t="shared" si="465"/>
        <v>0.46300000000000002</v>
      </c>
      <c r="D3702" s="24">
        <f t="shared" si="465"/>
        <v>1.022</v>
      </c>
      <c r="E3702" s="26">
        <f t="shared" si="465"/>
        <v>0.90400000000000003</v>
      </c>
      <c r="F3702" s="24">
        <f t="shared" si="465"/>
        <v>0</v>
      </c>
      <c r="G3702" s="24">
        <f t="shared" si="465"/>
        <v>0</v>
      </c>
      <c r="H3702" s="183" t="s">
        <v>36</v>
      </c>
    </row>
    <row r="3703" spans="1:8" ht="16.5" thickBot="1">
      <c r="A3703" s="54" t="s">
        <v>37</v>
      </c>
      <c r="B3703" s="27">
        <f t="shared" si="465"/>
        <v>0</v>
      </c>
      <c r="C3703" s="28">
        <f t="shared" si="465"/>
        <v>0</v>
      </c>
      <c r="D3703" s="27">
        <f t="shared" si="465"/>
        <v>0</v>
      </c>
      <c r="E3703" s="28">
        <f t="shared" si="465"/>
        <v>0</v>
      </c>
      <c r="F3703" s="24">
        <f t="shared" si="465"/>
        <v>0</v>
      </c>
      <c r="G3703" s="24">
        <f t="shared" si="465"/>
        <v>0</v>
      </c>
      <c r="H3703" s="185" t="s">
        <v>38</v>
      </c>
    </row>
    <row r="3704" spans="1:8" ht="16.5" thickBot="1">
      <c r="A3704" s="75" t="s">
        <v>552</v>
      </c>
      <c r="B3704" s="77">
        <f t="shared" ref="B3704" si="466">SUM(B3682:B3703)</f>
        <v>45.223639795328836</v>
      </c>
      <c r="C3704" s="77">
        <f t="shared" ref="C3704" si="467">SUM(C3682:C3703)</f>
        <v>129.83377908528377</v>
      </c>
      <c r="D3704" s="77">
        <f t="shared" ref="D3704" si="468">SUM(D3682:D3703)</f>
        <v>43.929131999999996</v>
      </c>
      <c r="E3704" s="77">
        <f t="shared" ref="E3704" si="469">SUM(E3682:E3703)</f>
        <v>146.57508903559685</v>
      </c>
      <c r="F3704" s="132">
        <f t="shared" ref="F3704:G3704" si="470">F3738+F3772+F3807+F3844+F3880</f>
        <v>62.407743643059312</v>
      </c>
      <c r="G3704" s="132">
        <f t="shared" si="470"/>
        <v>244.52699999999996</v>
      </c>
      <c r="H3704" s="186" t="s">
        <v>855</v>
      </c>
    </row>
    <row r="3705" spans="1:8" ht="16.5" thickBot="1">
      <c r="A3705" s="75" t="s">
        <v>545</v>
      </c>
      <c r="B3705" s="77">
        <f>B3739+B3773+B3808+B3845+B3881</f>
        <v>12812.306</v>
      </c>
      <c r="C3705" s="77">
        <f>C3739+C3773+C3808+C3845+C3881</f>
        <v>52580.756999999998</v>
      </c>
      <c r="D3705" s="77">
        <f>D3739+D3773+D3808+D3845+D3881</f>
        <v>13321.336000000001</v>
      </c>
      <c r="E3705" s="77">
        <f>E3739+E3773+E3808+E3845+E3881</f>
        <v>58283.067999999999</v>
      </c>
      <c r="F3705" s="132">
        <f t="shared" ref="F3705:G3705" si="471">F3739+F3773+F3808+F3845+F3881</f>
        <v>14009.740841621278</v>
      </c>
      <c r="G3705" s="132">
        <f t="shared" si="471"/>
        <v>63433.582999999999</v>
      </c>
      <c r="H3705" s="166" t="s">
        <v>553</v>
      </c>
    </row>
    <row r="3710" spans="1:8">
      <c r="A3710" s="119" t="s">
        <v>326</v>
      </c>
      <c r="D3710" s="102"/>
      <c r="E3710" s="102"/>
      <c r="F3710" s="102"/>
      <c r="G3710" s="102"/>
      <c r="H3710" s="120" t="s">
        <v>327</v>
      </c>
    </row>
    <row r="3711" spans="1:8" ht="15.75" customHeight="1">
      <c r="A3711" s="67" t="s">
        <v>748</v>
      </c>
      <c r="D3711" s="102"/>
      <c r="E3711" s="102"/>
      <c r="F3711" s="102"/>
      <c r="G3711" s="102"/>
      <c r="H3711" s="102" t="s">
        <v>343</v>
      </c>
    </row>
    <row r="3712" spans="1:8" ht="16.5" customHeight="1" thickBot="1">
      <c r="A3712" s="68" t="s">
        <v>43</v>
      </c>
      <c r="E3712" s="38"/>
      <c r="G3712" s="38" t="s">
        <v>477</v>
      </c>
      <c r="H3712" s="38" t="s">
        <v>476</v>
      </c>
    </row>
    <row r="3713" spans="1:8" ht="16.5" thickBot="1">
      <c r="A3713" s="55" t="s">
        <v>7</v>
      </c>
      <c r="B3713" s="238">
        <v>2016</v>
      </c>
      <c r="C3713" s="239"/>
      <c r="D3713" s="238">
        <v>2017</v>
      </c>
      <c r="E3713" s="239"/>
      <c r="F3713" s="238">
        <v>2018</v>
      </c>
      <c r="G3713" s="239"/>
      <c r="H3713" s="56" t="s">
        <v>3</v>
      </c>
    </row>
    <row r="3714" spans="1:8">
      <c r="A3714" s="57"/>
      <c r="B3714" s="54" t="s">
        <v>46</v>
      </c>
      <c r="C3714" s="103" t="s">
        <v>47</v>
      </c>
      <c r="D3714" s="103" t="s">
        <v>46</v>
      </c>
      <c r="E3714" s="22" t="s">
        <v>47</v>
      </c>
      <c r="F3714" s="144" t="s">
        <v>46</v>
      </c>
      <c r="G3714" s="22" t="s">
        <v>47</v>
      </c>
      <c r="H3714" s="58"/>
    </row>
    <row r="3715" spans="1:8" ht="16.5" thickBot="1">
      <c r="A3715" s="59"/>
      <c r="B3715" s="23" t="s">
        <v>48</v>
      </c>
      <c r="C3715" s="6" t="s">
        <v>49</v>
      </c>
      <c r="D3715" s="107" t="s">
        <v>48</v>
      </c>
      <c r="E3715" s="2" t="s">
        <v>49</v>
      </c>
      <c r="F3715" s="147" t="s">
        <v>48</v>
      </c>
      <c r="G3715" s="2" t="s">
        <v>49</v>
      </c>
      <c r="H3715" s="60"/>
    </row>
    <row r="3716" spans="1:8" ht="17.25" thickTop="1" thickBot="1">
      <c r="A3716" s="12" t="s">
        <v>13</v>
      </c>
      <c r="B3716" s="24">
        <v>3.6469999999999998</v>
      </c>
      <c r="C3716" s="26">
        <v>10.701000000000001</v>
      </c>
      <c r="D3716" s="24">
        <v>1.756</v>
      </c>
      <c r="E3716" s="26">
        <v>4.8330000000000002</v>
      </c>
      <c r="F3716" s="26">
        <v>2.0059999999999998</v>
      </c>
      <c r="G3716" s="26">
        <v>6.6669999999999998</v>
      </c>
      <c r="H3716" s="149" t="s">
        <v>819</v>
      </c>
    </row>
    <row r="3717" spans="1:8" ht="16.5" thickBot="1">
      <c r="A3717" s="12" t="s">
        <v>14</v>
      </c>
      <c r="B3717" s="24">
        <v>2.077</v>
      </c>
      <c r="C3717" s="26">
        <v>11.601000000000001</v>
      </c>
      <c r="D3717" s="24">
        <v>5.09</v>
      </c>
      <c r="E3717" s="26">
        <v>21.303000000000001</v>
      </c>
      <c r="F3717" s="26">
        <v>31.13</v>
      </c>
      <c r="G3717" s="26">
        <v>120.19799999999999</v>
      </c>
      <c r="H3717" s="149" t="s">
        <v>840</v>
      </c>
    </row>
    <row r="3718" spans="1:8" ht="16.5" thickBot="1">
      <c r="A3718" s="12" t="s">
        <v>15</v>
      </c>
      <c r="B3718" s="24">
        <v>0.218</v>
      </c>
      <c r="C3718" s="26">
        <v>0.82699999999999996</v>
      </c>
      <c r="D3718" s="24">
        <v>0.17899999999999999</v>
      </c>
      <c r="E3718" s="26">
        <v>0.97799999999999998</v>
      </c>
      <c r="F3718" s="26">
        <v>0.124</v>
      </c>
      <c r="G3718" s="26">
        <v>1.2</v>
      </c>
      <c r="H3718" s="149" t="s">
        <v>841</v>
      </c>
    </row>
    <row r="3719" spans="1:8" ht="16.5" thickBot="1">
      <c r="A3719" s="12" t="s">
        <v>16</v>
      </c>
      <c r="B3719" s="24">
        <v>0</v>
      </c>
      <c r="C3719" s="26">
        <v>0</v>
      </c>
      <c r="D3719" s="24">
        <v>0</v>
      </c>
      <c r="E3719" s="26">
        <v>0</v>
      </c>
      <c r="F3719" s="26">
        <v>3.0000000000000001E-3</v>
      </c>
      <c r="G3719" s="26">
        <v>0</v>
      </c>
      <c r="H3719" s="149" t="s">
        <v>844</v>
      </c>
    </row>
    <row r="3720" spans="1:8" ht="16.5" thickBot="1">
      <c r="A3720" s="12" t="s">
        <v>17</v>
      </c>
      <c r="B3720" s="24">
        <v>0</v>
      </c>
      <c r="C3720" s="26">
        <v>0</v>
      </c>
      <c r="D3720" s="24">
        <v>0</v>
      </c>
      <c r="E3720" s="26">
        <v>0</v>
      </c>
      <c r="F3720" s="26">
        <v>0</v>
      </c>
      <c r="G3720" s="26">
        <v>3.0000000000000001E-3</v>
      </c>
      <c r="H3720" s="149" t="s">
        <v>845</v>
      </c>
    </row>
    <row r="3721" spans="1:8" ht="16.5" thickBot="1">
      <c r="A3721" s="12" t="s">
        <v>18</v>
      </c>
      <c r="B3721" s="24">
        <v>0</v>
      </c>
      <c r="C3721" s="26">
        <v>0</v>
      </c>
      <c r="D3721" s="24">
        <v>0</v>
      </c>
      <c r="E3721" s="26">
        <v>0</v>
      </c>
      <c r="F3721" s="26">
        <v>0</v>
      </c>
      <c r="G3721" s="26">
        <v>0</v>
      </c>
      <c r="H3721" s="149" t="s">
        <v>820</v>
      </c>
    </row>
    <row r="3722" spans="1:8" ht="16.5" thickBot="1">
      <c r="A3722" s="12" t="s">
        <v>19</v>
      </c>
      <c r="B3722" s="24">
        <v>0</v>
      </c>
      <c r="C3722" s="26">
        <v>1E-3</v>
      </c>
      <c r="D3722" s="24">
        <v>0</v>
      </c>
      <c r="E3722" s="26">
        <v>7.0000000000000001E-3</v>
      </c>
      <c r="F3722" s="26">
        <v>0</v>
      </c>
      <c r="G3722" s="26">
        <v>0</v>
      </c>
      <c r="H3722" s="149" t="s">
        <v>20</v>
      </c>
    </row>
    <row r="3723" spans="1:8" ht="16.5" thickBot="1">
      <c r="A3723" s="12" t="s">
        <v>21</v>
      </c>
      <c r="B3723" s="24">
        <v>2.0416114505012533</v>
      </c>
      <c r="C3723" s="26">
        <v>6.8869999999999996</v>
      </c>
      <c r="D3723" s="24">
        <v>3.6240000000000001</v>
      </c>
      <c r="E3723" s="26">
        <v>10.944000000000001</v>
      </c>
      <c r="F3723" s="26">
        <v>4.72</v>
      </c>
      <c r="G3723" s="26">
        <v>15.98</v>
      </c>
      <c r="H3723" s="149" t="s">
        <v>846</v>
      </c>
    </row>
    <row r="3724" spans="1:8" ht="16.5" thickBot="1">
      <c r="A3724" s="12" t="s">
        <v>22</v>
      </c>
      <c r="B3724" s="24">
        <v>5.52461</v>
      </c>
      <c r="C3724" s="26">
        <v>23.080843000000002</v>
      </c>
      <c r="D3724" s="24">
        <v>10.956</v>
      </c>
      <c r="E3724" s="26">
        <v>42.920999999999999</v>
      </c>
      <c r="F3724" s="26">
        <v>8.3810000000000002</v>
      </c>
      <c r="G3724" s="26">
        <v>44.966999999999999</v>
      </c>
      <c r="H3724" s="149" t="s">
        <v>847</v>
      </c>
    </row>
    <row r="3725" spans="1:8" ht="16.5" thickBot="1">
      <c r="A3725" s="12" t="s">
        <v>23</v>
      </c>
      <c r="B3725" s="24">
        <v>0</v>
      </c>
      <c r="C3725" s="26">
        <v>0</v>
      </c>
      <c r="D3725" s="24">
        <v>0</v>
      </c>
      <c r="E3725" s="26">
        <v>0</v>
      </c>
      <c r="F3725" s="26">
        <v>0</v>
      </c>
      <c r="G3725" s="26">
        <v>0</v>
      </c>
      <c r="H3725" s="149" t="s">
        <v>856</v>
      </c>
    </row>
    <row r="3726" spans="1:8" ht="16.5" thickBot="1">
      <c r="A3726" s="12" t="s">
        <v>24</v>
      </c>
      <c r="B3726" s="24">
        <v>2.8000000000000001E-2</v>
      </c>
      <c r="C3726" s="26">
        <v>6.4000000000000001E-2</v>
      </c>
      <c r="D3726" s="24">
        <v>4.1000000000000002E-2</v>
      </c>
      <c r="E3726" s="26">
        <v>0.20899999999999999</v>
      </c>
      <c r="F3726" s="26">
        <v>1.6E-2</v>
      </c>
      <c r="G3726" s="26">
        <v>2.9000000000000001E-2</v>
      </c>
      <c r="H3726" s="149" t="s">
        <v>818</v>
      </c>
    </row>
    <row r="3727" spans="1:8" ht="16.5" thickBot="1">
      <c r="A3727" s="12" t="s">
        <v>25</v>
      </c>
      <c r="B3727" s="24">
        <v>2.8000000000000001E-2</v>
      </c>
      <c r="C3727" s="26">
        <v>0.126</v>
      </c>
      <c r="D3727" s="24">
        <v>0</v>
      </c>
      <c r="E3727" s="26">
        <v>0</v>
      </c>
      <c r="F3727" s="26">
        <v>0</v>
      </c>
      <c r="G3727" s="26">
        <v>0</v>
      </c>
      <c r="H3727" s="149" t="s">
        <v>26</v>
      </c>
    </row>
    <row r="3728" spans="1:8" ht="16.5" thickBot="1">
      <c r="A3728" s="12" t="s">
        <v>27</v>
      </c>
      <c r="B3728" s="24">
        <v>0.25947799999999999</v>
      </c>
      <c r="C3728" s="26">
        <v>0.71015620000000002</v>
      </c>
      <c r="D3728" s="24">
        <v>0.39156200000000002</v>
      </c>
      <c r="E3728" s="26">
        <v>1.3290732000000001</v>
      </c>
      <c r="F3728" s="26">
        <v>0</v>
      </c>
      <c r="G3728" s="26">
        <v>0</v>
      </c>
      <c r="H3728" s="149" t="s">
        <v>851</v>
      </c>
    </row>
    <row r="3729" spans="1:8" ht="16.5" thickBot="1">
      <c r="A3729" s="12" t="s">
        <v>28</v>
      </c>
      <c r="B3729" s="24">
        <v>0.109</v>
      </c>
      <c r="C3729" s="26">
        <v>0.49299999999999999</v>
      </c>
      <c r="D3729" s="24">
        <v>0</v>
      </c>
      <c r="E3729" s="26">
        <v>0</v>
      </c>
      <c r="F3729" s="26">
        <v>0</v>
      </c>
      <c r="G3729" s="26">
        <v>0.93</v>
      </c>
      <c r="H3729" s="149" t="s">
        <v>853</v>
      </c>
    </row>
    <row r="3730" spans="1:8" ht="16.5" thickBot="1">
      <c r="A3730" s="12" t="s">
        <v>29</v>
      </c>
      <c r="B3730" s="24">
        <v>0</v>
      </c>
      <c r="C3730" s="26">
        <v>0</v>
      </c>
      <c r="D3730" s="24">
        <v>0</v>
      </c>
      <c r="E3730" s="26">
        <v>0</v>
      </c>
      <c r="F3730" s="26">
        <v>0</v>
      </c>
      <c r="G3730" s="26">
        <v>0.85499999999999998</v>
      </c>
      <c r="H3730" s="149" t="s">
        <v>821</v>
      </c>
    </row>
    <row r="3731" spans="1:8" ht="16.5" thickBot="1">
      <c r="A3731" s="12" t="s">
        <v>30</v>
      </c>
      <c r="B3731" s="24">
        <v>1.645</v>
      </c>
      <c r="C3731" s="26">
        <v>8.67</v>
      </c>
      <c r="D3731" s="24">
        <v>0.39400000000000002</v>
      </c>
      <c r="E3731" s="26">
        <v>1.5820000000000001</v>
      </c>
      <c r="F3731" s="26">
        <v>2.2639999999999998</v>
      </c>
      <c r="G3731" s="26">
        <v>8.5890000000000004</v>
      </c>
      <c r="H3731" s="149" t="s">
        <v>848</v>
      </c>
    </row>
    <row r="3732" spans="1:8" ht="16.5" thickBot="1">
      <c r="A3732" s="12" t="s">
        <v>31</v>
      </c>
      <c r="B3732" s="24">
        <v>0.26300000000000001</v>
      </c>
      <c r="C3732" s="26">
        <v>1.1299999999999999</v>
      </c>
      <c r="D3732" s="24">
        <v>0.21099999999999999</v>
      </c>
      <c r="E3732" s="26">
        <v>0.89700000000000002</v>
      </c>
      <c r="F3732" s="26">
        <v>0.108</v>
      </c>
      <c r="G3732" s="26">
        <v>0.51700000000000002</v>
      </c>
      <c r="H3732" s="149" t="s">
        <v>849</v>
      </c>
    </row>
    <row r="3733" spans="1:8" ht="16.5" thickBot="1">
      <c r="A3733" s="12" t="s">
        <v>32</v>
      </c>
      <c r="B3733" s="24">
        <v>0</v>
      </c>
      <c r="C3733" s="26">
        <v>0</v>
      </c>
      <c r="D3733" s="24">
        <v>0</v>
      </c>
      <c r="E3733" s="26">
        <v>0</v>
      </c>
      <c r="F3733" s="26">
        <v>0</v>
      </c>
      <c r="G3733" s="26">
        <v>0</v>
      </c>
      <c r="H3733" s="149" t="s">
        <v>854</v>
      </c>
    </row>
    <row r="3734" spans="1:8" ht="16.5" thickBot="1">
      <c r="A3734" s="12" t="s">
        <v>33</v>
      </c>
      <c r="B3734" s="24">
        <v>2.5049999999999999</v>
      </c>
      <c r="C3734" s="26">
        <v>1.5679558011049723</v>
      </c>
      <c r="D3734" s="24">
        <v>1.47</v>
      </c>
      <c r="E3734" s="26">
        <v>3.7366512020244622</v>
      </c>
      <c r="F3734" s="26">
        <v>0.52</v>
      </c>
      <c r="G3734" s="26">
        <v>1.64</v>
      </c>
      <c r="H3734" s="149" t="s">
        <v>852</v>
      </c>
    </row>
    <row r="3735" spans="1:8" ht="16.5" thickBot="1">
      <c r="A3735" s="12" t="s">
        <v>34</v>
      </c>
      <c r="B3735" s="24">
        <v>0.1</v>
      </c>
      <c r="C3735" s="26">
        <v>0.42199999999999999</v>
      </c>
      <c r="D3735" s="24">
        <v>5.1999999999999998E-2</v>
      </c>
      <c r="E3735" s="26">
        <v>0.26500000000000001</v>
      </c>
      <c r="F3735" s="26">
        <v>8.4000000000000005E-2</v>
      </c>
      <c r="G3735" s="26">
        <v>0.57399999999999995</v>
      </c>
      <c r="H3735" s="149" t="s">
        <v>850</v>
      </c>
    </row>
    <row r="3736" spans="1:8" ht="16.5" thickBot="1">
      <c r="A3736" s="12" t="s">
        <v>35</v>
      </c>
      <c r="B3736" s="24">
        <v>0</v>
      </c>
      <c r="C3736" s="26">
        <v>0</v>
      </c>
      <c r="D3736" s="24">
        <v>0</v>
      </c>
      <c r="E3736" s="26">
        <v>0</v>
      </c>
      <c r="F3736" s="26">
        <v>0</v>
      </c>
      <c r="G3736" s="26">
        <v>0</v>
      </c>
      <c r="H3736" s="149" t="s">
        <v>36</v>
      </c>
    </row>
    <row r="3737" spans="1:8" ht="16.5" thickBot="1">
      <c r="A3737" s="54" t="s">
        <v>37</v>
      </c>
      <c r="B3737" s="27">
        <v>0</v>
      </c>
      <c r="C3737" s="28">
        <v>0</v>
      </c>
      <c r="D3737" s="27">
        <v>0</v>
      </c>
      <c r="E3737" s="28">
        <v>0</v>
      </c>
      <c r="F3737" s="26">
        <v>0</v>
      </c>
      <c r="G3737" s="26">
        <v>0</v>
      </c>
      <c r="H3737" s="148" t="s">
        <v>38</v>
      </c>
    </row>
    <row r="3738" spans="1:8" ht="16.5" thickBot="1">
      <c r="A3738" s="75" t="s">
        <v>552</v>
      </c>
      <c r="B3738" s="77">
        <f t="shared" ref="B3738" si="472">SUM(B3716:B3737)</f>
        <v>18.445699450501255</v>
      </c>
      <c r="C3738" s="77">
        <f t="shared" ref="C3738" si="473">SUM(C3716:C3737)</f>
        <v>66.280955001104971</v>
      </c>
      <c r="D3738" s="77">
        <f t="shared" ref="D3738" si="474">SUM(D3716:D3737)</f>
        <v>24.164561999999997</v>
      </c>
      <c r="E3738" s="77">
        <f t="shared" ref="E3738:G3738" si="475">SUM(E3716:E3737)</f>
        <v>89.004724402024465</v>
      </c>
      <c r="F3738" s="77">
        <f t="shared" si="475"/>
        <v>49.356000000000002</v>
      </c>
      <c r="G3738" s="77">
        <f t="shared" si="475"/>
        <v>202.14899999999997</v>
      </c>
      <c r="H3738" s="118" t="s">
        <v>855</v>
      </c>
    </row>
    <row r="3739" spans="1:8" ht="16.5" thickBot="1">
      <c r="A3739" s="75" t="s">
        <v>545</v>
      </c>
      <c r="B3739" s="77">
        <v>8928.5290000000005</v>
      </c>
      <c r="C3739" s="77">
        <v>41102.877</v>
      </c>
      <c r="D3739" s="77">
        <v>9320.8140000000003</v>
      </c>
      <c r="E3739" s="77">
        <v>45030.425999999999</v>
      </c>
      <c r="F3739" s="126">
        <v>9827.9740000000002</v>
      </c>
      <c r="G3739" s="126">
        <v>49291.885000000002</v>
      </c>
      <c r="H3739" s="112" t="s">
        <v>553</v>
      </c>
    </row>
    <row r="3744" spans="1:8">
      <c r="A3744" s="119" t="s">
        <v>328</v>
      </c>
      <c r="B3744" s="102"/>
      <c r="C3744" s="102"/>
      <c r="D3744" s="102"/>
      <c r="E3744" s="102"/>
      <c r="F3744" s="102"/>
      <c r="G3744" s="102"/>
      <c r="H3744" s="120" t="s">
        <v>329</v>
      </c>
    </row>
    <row r="3745" spans="1:8" ht="19.5" customHeight="1">
      <c r="A3745" s="67" t="s">
        <v>749</v>
      </c>
      <c r="B3745" s="102"/>
      <c r="C3745" s="102"/>
      <c r="D3745" s="50"/>
      <c r="E3745" s="50"/>
      <c r="G3745" s="50"/>
      <c r="H3745" s="66" t="s">
        <v>346</v>
      </c>
    </row>
    <row r="3746" spans="1:8" ht="16.5" customHeight="1" thickBot="1">
      <c r="A3746" s="68" t="s">
        <v>43</v>
      </c>
      <c r="E3746" s="38"/>
      <c r="G3746" s="38" t="s">
        <v>477</v>
      </c>
      <c r="H3746" s="38" t="s">
        <v>476</v>
      </c>
    </row>
    <row r="3747" spans="1:8" ht="16.5" thickBot="1">
      <c r="A3747" s="55" t="s">
        <v>7</v>
      </c>
      <c r="B3747" s="238">
        <v>2016</v>
      </c>
      <c r="C3747" s="239"/>
      <c r="D3747" s="238">
        <v>2017</v>
      </c>
      <c r="E3747" s="239"/>
      <c r="F3747" s="238">
        <v>2018</v>
      </c>
      <c r="G3747" s="239"/>
      <c r="H3747" s="56" t="s">
        <v>3</v>
      </c>
    </row>
    <row r="3748" spans="1:8">
      <c r="A3748" s="57"/>
      <c r="B3748" s="54" t="s">
        <v>46</v>
      </c>
      <c r="C3748" s="103" t="s">
        <v>47</v>
      </c>
      <c r="D3748" s="103" t="s">
        <v>46</v>
      </c>
      <c r="E3748" s="22" t="s">
        <v>47</v>
      </c>
      <c r="F3748" s="103" t="s">
        <v>46</v>
      </c>
      <c r="G3748" s="22" t="s">
        <v>47</v>
      </c>
      <c r="H3748" s="58"/>
    </row>
    <row r="3749" spans="1:8" ht="16.5" thickBot="1">
      <c r="A3749" s="59"/>
      <c r="B3749" s="23" t="s">
        <v>48</v>
      </c>
      <c r="C3749" s="6" t="s">
        <v>49</v>
      </c>
      <c r="D3749" s="107" t="s">
        <v>48</v>
      </c>
      <c r="E3749" s="2" t="s">
        <v>49</v>
      </c>
      <c r="F3749" s="107" t="s">
        <v>48</v>
      </c>
      <c r="G3749" s="2" t="s">
        <v>49</v>
      </c>
      <c r="H3749" s="60"/>
    </row>
    <row r="3750" spans="1:8" ht="17.25" thickTop="1" thickBot="1">
      <c r="A3750" s="12" t="s">
        <v>13</v>
      </c>
      <c r="B3750" s="24">
        <v>0.94799999999999995</v>
      </c>
      <c r="C3750" s="26">
        <v>4.0209999999999999</v>
      </c>
      <c r="D3750" s="24">
        <v>0.36</v>
      </c>
      <c r="E3750" s="26">
        <v>1.841</v>
      </c>
      <c r="F3750" s="26">
        <v>0.16300000000000001</v>
      </c>
      <c r="G3750" s="26">
        <v>0.91900000000000004</v>
      </c>
      <c r="H3750" s="109" t="s">
        <v>819</v>
      </c>
    </row>
    <row r="3751" spans="1:8" ht="16.5" thickBot="1">
      <c r="A3751" s="12" t="s">
        <v>14</v>
      </c>
      <c r="B3751" s="24">
        <v>0.998</v>
      </c>
      <c r="C3751" s="26">
        <v>3.7250000000000001</v>
      </c>
      <c r="D3751" s="24">
        <v>1.0589999999999999</v>
      </c>
      <c r="E3751" s="26">
        <v>3.4220000000000002</v>
      </c>
      <c r="F3751" s="26">
        <v>1.8819999999999999</v>
      </c>
      <c r="G3751" s="26">
        <v>7.4450000000000003</v>
      </c>
      <c r="H3751" s="109" t="s">
        <v>840</v>
      </c>
    </row>
    <row r="3752" spans="1:8" ht="16.5" thickBot="1">
      <c r="A3752" s="12" t="s">
        <v>15</v>
      </c>
      <c r="B3752" s="24">
        <v>0.03</v>
      </c>
      <c r="C3752" s="26">
        <v>0.40899999999999997</v>
      </c>
      <c r="D3752" s="24">
        <v>5.1999999999999998E-2</v>
      </c>
      <c r="E3752" s="26">
        <v>0.61199999999999999</v>
      </c>
      <c r="F3752" s="26">
        <v>3.4000000000000002E-2</v>
      </c>
      <c r="G3752" s="26">
        <v>0.33</v>
      </c>
      <c r="H3752" s="109" t="s">
        <v>841</v>
      </c>
    </row>
    <row r="3753" spans="1:8" ht="16.5" thickBot="1">
      <c r="A3753" s="12" t="s">
        <v>16</v>
      </c>
      <c r="B3753" s="24">
        <v>0</v>
      </c>
      <c r="C3753" s="26">
        <v>0</v>
      </c>
      <c r="D3753" s="24">
        <v>0</v>
      </c>
      <c r="E3753" s="26">
        <v>0</v>
      </c>
      <c r="F3753" s="26">
        <v>0</v>
      </c>
      <c r="G3753" s="26">
        <v>0</v>
      </c>
      <c r="H3753" s="109" t="s">
        <v>844</v>
      </c>
    </row>
    <row r="3754" spans="1:8" ht="16.5" thickBot="1">
      <c r="A3754" s="12" t="s">
        <v>17</v>
      </c>
      <c r="B3754" s="24">
        <v>0</v>
      </c>
      <c r="C3754" s="26">
        <v>0</v>
      </c>
      <c r="D3754" s="24">
        <v>0</v>
      </c>
      <c r="E3754" s="26">
        <v>0</v>
      </c>
      <c r="F3754" s="26">
        <v>0</v>
      </c>
      <c r="G3754" s="26">
        <v>0</v>
      </c>
      <c r="H3754" s="109" t="s">
        <v>845</v>
      </c>
    </row>
    <row r="3755" spans="1:8" ht="16.5" thickBot="1">
      <c r="A3755" s="12" t="s">
        <v>18</v>
      </c>
      <c r="B3755" s="24">
        <v>0</v>
      </c>
      <c r="C3755" s="26">
        <v>0</v>
      </c>
      <c r="D3755" s="24">
        <v>0</v>
      </c>
      <c r="E3755" s="26">
        <v>0</v>
      </c>
      <c r="F3755" s="26">
        <v>0</v>
      </c>
      <c r="G3755" s="26">
        <v>0</v>
      </c>
      <c r="H3755" s="109" t="s">
        <v>820</v>
      </c>
    </row>
    <row r="3756" spans="1:8" ht="16.5" thickBot="1">
      <c r="A3756" s="12" t="s">
        <v>19</v>
      </c>
      <c r="B3756" s="24">
        <v>5.0999999999999997E-2</v>
      </c>
      <c r="C3756" s="26">
        <v>0.20399999999999999</v>
      </c>
      <c r="D3756" s="24">
        <v>1.4999999999999999E-2</v>
      </c>
      <c r="E3756" s="26">
        <v>6.8000000000000005E-2</v>
      </c>
      <c r="F3756" s="26">
        <v>1.2E-2</v>
      </c>
      <c r="G3756" s="26">
        <v>5.7000000000000002E-2</v>
      </c>
      <c r="H3756" s="109" t="s">
        <v>20</v>
      </c>
    </row>
    <row r="3757" spans="1:8" ht="16.5" thickBot="1">
      <c r="A3757" s="12" t="s">
        <v>21</v>
      </c>
      <c r="B3757" s="24">
        <v>2.3410000000000002</v>
      </c>
      <c r="C3757" s="26">
        <v>2.5920000000000001</v>
      </c>
      <c r="D3757" s="24">
        <v>2.5019999999999998</v>
      </c>
      <c r="E3757" s="26">
        <v>2.5430000000000001</v>
      </c>
      <c r="F3757" s="26">
        <v>2.5960000000000001</v>
      </c>
      <c r="G3757" s="26">
        <v>2.4329999999999998</v>
      </c>
      <c r="H3757" s="109" t="s">
        <v>846</v>
      </c>
    </row>
    <row r="3758" spans="1:8" ht="16.5" thickBot="1">
      <c r="A3758" s="12" t="s">
        <v>22</v>
      </c>
      <c r="B3758" s="24">
        <v>2.66832</v>
      </c>
      <c r="C3758" s="26">
        <v>11.147769</v>
      </c>
      <c r="D3758" s="24">
        <v>3.5819999999999999</v>
      </c>
      <c r="E3758" s="26">
        <v>18.29</v>
      </c>
      <c r="F3758" s="26">
        <f>D3758/E3758*G3758</f>
        <v>4.209878184800437</v>
      </c>
      <c r="G3758" s="26">
        <v>21.495999999999999</v>
      </c>
      <c r="H3758" s="109" t="s">
        <v>847</v>
      </c>
    </row>
    <row r="3759" spans="1:8" ht="16.5" thickBot="1">
      <c r="A3759" s="12" t="s">
        <v>23</v>
      </c>
      <c r="B3759" s="24">
        <v>0</v>
      </c>
      <c r="C3759" s="26">
        <v>4.0000000000000001E-3</v>
      </c>
      <c r="D3759" s="24">
        <v>0</v>
      </c>
      <c r="E3759" s="26">
        <v>0</v>
      </c>
      <c r="F3759" s="26">
        <v>0</v>
      </c>
      <c r="G3759" s="26">
        <v>0</v>
      </c>
      <c r="H3759" s="109" t="s">
        <v>856</v>
      </c>
    </row>
    <row r="3760" spans="1:8" ht="16.5" thickBot="1">
      <c r="A3760" s="12" t="s">
        <v>24</v>
      </c>
      <c r="B3760" s="24">
        <v>0.92100000000000004</v>
      </c>
      <c r="C3760" s="26">
        <v>3.21</v>
      </c>
      <c r="D3760" s="24">
        <v>0.78</v>
      </c>
      <c r="E3760" s="26">
        <v>3.2480000000000002</v>
      </c>
      <c r="F3760" s="26">
        <v>0.74299999999999999</v>
      </c>
      <c r="G3760" s="26">
        <v>2.5009999999999999</v>
      </c>
      <c r="H3760" s="109" t="s">
        <v>818</v>
      </c>
    </row>
    <row r="3761" spans="1:8" ht="16.5" thickBot="1">
      <c r="A3761" s="12" t="s">
        <v>25</v>
      </c>
      <c r="B3761" s="24">
        <v>0</v>
      </c>
      <c r="C3761" s="26">
        <v>0</v>
      </c>
      <c r="D3761" s="24">
        <v>0</v>
      </c>
      <c r="E3761" s="26">
        <v>0</v>
      </c>
      <c r="F3761" s="26">
        <v>0</v>
      </c>
      <c r="G3761" s="26">
        <v>0</v>
      </c>
      <c r="H3761" s="109" t="s">
        <v>26</v>
      </c>
    </row>
    <row r="3762" spans="1:8" ht="16.5" thickBot="1">
      <c r="A3762" s="12" t="s">
        <v>27</v>
      </c>
      <c r="B3762" s="24">
        <v>0.15329100000000001</v>
      </c>
      <c r="C3762" s="26">
        <v>0.52120380000000011</v>
      </c>
      <c r="D3762" s="24">
        <v>0.15812499999999999</v>
      </c>
      <c r="E3762" s="26">
        <v>0.41036319999999998</v>
      </c>
      <c r="F3762" s="26">
        <v>0</v>
      </c>
      <c r="G3762" s="26">
        <v>0</v>
      </c>
      <c r="H3762" s="109" t="s">
        <v>851</v>
      </c>
    </row>
    <row r="3763" spans="1:8" ht="16.5" thickBot="1">
      <c r="A3763" s="12" t="s">
        <v>28</v>
      </c>
      <c r="B3763" s="24">
        <v>3.3103448275862068E-3</v>
      </c>
      <c r="C3763" s="26">
        <v>2.4E-2</v>
      </c>
      <c r="D3763" s="24">
        <v>0</v>
      </c>
      <c r="E3763" s="26">
        <v>0</v>
      </c>
      <c r="F3763" s="26">
        <v>0</v>
      </c>
      <c r="G3763" s="26">
        <v>0.43099999999999999</v>
      </c>
      <c r="H3763" s="109" t="s">
        <v>853</v>
      </c>
    </row>
    <row r="3764" spans="1:8" ht="16.5" thickBot="1">
      <c r="A3764" s="12" t="s">
        <v>29</v>
      </c>
      <c r="B3764" s="24">
        <v>6.5725000000000006E-2</v>
      </c>
      <c r="C3764" s="26">
        <v>0.8786250000000001</v>
      </c>
      <c r="D3764" s="24">
        <v>5.3350000000000002E-2</v>
      </c>
      <c r="E3764" s="26">
        <v>1.0771750000000002</v>
      </c>
      <c r="F3764" s="26">
        <f>D3764/E3764*G3764</f>
        <v>8.8654582588715836E-3</v>
      </c>
      <c r="G3764" s="26">
        <v>0.17899999999999999</v>
      </c>
      <c r="H3764" s="109" t="s">
        <v>821</v>
      </c>
    </row>
    <row r="3765" spans="1:8" ht="16.5" thickBot="1">
      <c r="A3765" s="12" t="s">
        <v>30</v>
      </c>
      <c r="B3765" s="24">
        <v>6.9000000000000006E-2</v>
      </c>
      <c r="C3765" s="26">
        <v>0.28999999999999998</v>
      </c>
      <c r="D3765" s="24">
        <v>0.219</v>
      </c>
      <c r="E3765" s="26">
        <v>0.51100000000000001</v>
      </c>
      <c r="F3765" s="26">
        <v>4.2000000000000003E-2</v>
      </c>
      <c r="G3765" s="26">
        <v>0.114</v>
      </c>
      <c r="H3765" s="109" t="s">
        <v>848</v>
      </c>
    </row>
    <row r="3766" spans="1:8" ht="16.5" thickBot="1">
      <c r="A3766" s="12" t="s">
        <v>31</v>
      </c>
      <c r="B3766" s="24">
        <v>8.6910000000000007</v>
      </c>
      <c r="C3766" s="26">
        <v>4.76</v>
      </c>
      <c r="D3766" s="24">
        <v>0.127</v>
      </c>
      <c r="E3766" s="26">
        <v>0.628</v>
      </c>
      <c r="F3766" s="26">
        <v>3.1E-2</v>
      </c>
      <c r="G3766" s="26">
        <v>0.17100000000000001</v>
      </c>
      <c r="H3766" s="109" t="s">
        <v>849</v>
      </c>
    </row>
    <row r="3767" spans="1:8" ht="16.5" thickBot="1">
      <c r="A3767" s="12" t="s">
        <v>32</v>
      </c>
      <c r="B3767" s="24">
        <v>0</v>
      </c>
      <c r="C3767" s="26">
        <v>0</v>
      </c>
      <c r="D3767" s="24">
        <v>0</v>
      </c>
      <c r="E3767" s="26">
        <v>0</v>
      </c>
      <c r="F3767" s="26">
        <v>0</v>
      </c>
      <c r="G3767" s="26">
        <v>0</v>
      </c>
      <c r="H3767" s="109" t="s">
        <v>854</v>
      </c>
    </row>
    <row r="3768" spans="1:8" ht="16.5" thickBot="1">
      <c r="A3768" s="12" t="s">
        <v>33</v>
      </c>
      <c r="B3768" s="24">
        <v>0.03</v>
      </c>
      <c r="C3768" s="26">
        <v>7.4133601205424407E-2</v>
      </c>
      <c r="D3768" s="24">
        <v>6.4000000000000001E-2</v>
      </c>
      <c r="E3768" s="26">
        <v>0.11730634050330381</v>
      </c>
      <c r="F3768" s="26">
        <v>2.5000000000000001E-2</v>
      </c>
      <c r="G3768" s="26">
        <v>0.14199999999999999</v>
      </c>
      <c r="H3768" s="109" t="s">
        <v>852</v>
      </c>
    </row>
    <row r="3769" spans="1:8" ht="16.5" thickBot="1">
      <c r="A3769" s="12" t="s">
        <v>34</v>
      </c>
      <c r="B3769" s="24">
        <v>2E-3</v>
      </c>
      <c r="C3769" s="26">
        <v>1.4999999999999999E-2</v>
      </c>
      <c r="D3769" s="24">
        <v>3.0000000000000001E-3</v>
      </c>
      <c r="E3769" s="26">
        <v>1.9E-2</v>
      </c>
      <c r="F3769" s="26">
        <v>1.7000000000000001E-2</v>
      </c>
      <c r="G3769" s="26">
        <v>0.113</v>
      </c>
      <c r="H3769" s="109" t="s">
        <v>850</v>
      </c>
    </row>
    <row r="3770" spans="1:8" ht="16.5" thickBot="1">
      <c r="A3770" s="12" t="s">
        <v>35</v>
      </c>
      <c r="B3770" s="24">
        <v>0.51100000000000001</v>
      </c>
      <c r="C3770" s="26">
        <v>0.46300000000000002</v>
      </c>
      <c r="D3770" s="24">
        <v>0.96599999999999997</v>
      </c>
      <c r="E3770" s="26">
        <v>0.85499999999999998</v>
      </c>
      <c r="F3770" s="26">
        <v>0</v>
      </c>
      <c r="G3770" s="26">
        <v>0</v>
      </c>
      <c r="H3770" s="109" t="s">
        <v>36</v>
      </c>
    </row>
    <row r="3771" spans="1:8" ht="16.5" thickBot="1">
      <c r="A3771" s="54" t="s">
        <v>37</v>
      </c>
      <c r="B3771" s="27">
        <v>0</v>
      </c>
      <c r="C3771" s="28">
        <v>0</v>
      </c>
      <c r="D3771" s="27">
        <v>0</v>
      </c>
      <c r="E3771" s="28">
        <v>0</v>
      </c>
      <c r="F3771" s="26">
        <v>0</v>
      </c>
      <c r="G3771" s="26">
        <v>0</v>
      </c>
      <c r="H3771" s="108" t="s">
        <v>38</v>
      </c>
    </row>
    <row r="3772" spans="1:8" ht="16.5" thickBot="1">
      <c r="A3772" s="75" t="s">
        <v>552</v>
      </c>
      <c r="B3772" s="77">
        <f t="shared" ref="B3772" si="476">SUM(B3750:B3771)</f>
        <v>17.482646344827586</v>
      </c>
      <c r="C3772" s="77">
        <f t="shared" ref="C3772" si="477">SUM(C3750:C3771)</f>
        <v>32.338731401205429</v>
      </c>
      <c r="D3772" s="77">
        <f t="shared" ref="D3772" si="478">SUM(D3750:D3771)</f>
        <v>9.9404749999999993</v>
      </c>
      <c r="E3772" s="77">
        <f t="shared" ref="E3772:G3772" si="479">SUM(E3750:E3771)</f>
        <v>33.6418445405033</v>
      </c>
      <c r="F3772" s="77">
        <f t="shared" si="479"/>
        <v>9.763743643059307</v>
      </c>
      <c r="G3772" s="77">
        <f t="shared" si="479"/>
        <v>36.330999999999996</v>
      </c>
      <c r="H3772" s="118" t="s">
        <v>855</v>
      </c>
    </row>
    <row r="3773" spans="1:8" ht="16.5" thickBot="1">
      <c r="A3773" s="75" t="s">
        <v>545</v>
      </c>
      <c r="B3773" s="77">
        <v>1137.605</v>
      </c>
      <c r="C3773" s="77">
        <v>5784.9319999999998</v>
      </c>
      <c r="D3773" s="77">
        <v>1234.078</v>
      </c>
      <c r="E3773" s="77">
        <v>7121.0230000000001</v>
      </c>
      <c r="F3773" s="126">
        <v>1315.4069999999999</v>
      </c>
      <c r="G3773" s="126">
        <v>7927.6679999999997</v>
      </c>
      <c r="H3773" s="112" t="s">
        <v>553</v>
      </c>
    </row>
    <row r="3779" spans="1:8">
      <c r="A3779" s="119" t="s">
        <v>330</v>
      </c>
      <c r="H3779" s="120" t="s">
        <v>331</v>
      </c>
    </row>
    <row r="3780" spans="1:8">
      <c r="A3780" s="97" t="s">
        <v>750</v>
      </c>
      <c r="H3780" s="102" t="s">
        <v>349</v>
      </c>
    </row>
    <row r="3781" spans="1:8" ht="16.5" customHeight="1" thickBot="1">
      <c r="A3781" s="68" t="s">
        <v>43</v>
      </c>
      <c r="E3781" s="38"/>
      <c r="G3781" s="38" t="s">
        <v>477</v>
      </c>
      <c r="H3781" s="38" t="s">
        <v>476</v>
      </c>
    </row>
    <row r="3782" spans="1:8" ht="16.5" thickBot="1">
      <c r="A3782" s="55" t="s">
        <v>7</v>
      </c>
      <c r="B3782" s="238">
        <v>2016</v>
      </c>
      <c r="C3782" s="239"/>
      <c r="D3782" s="238">
        <v>2017</v>
      </c>
      <c r="E3782" s="239"/>
      <c r="F3782" s="238">
        <v>2018</v>
      </c>
      <c r="G3782" s="239"/>
      <c r="H3782" s="56" t="s">
        <v>3</v>
      </c>
    </row>
    <row r="3783" spans="1:8">
      <c r="A3783" s="57"/>
      <c r="B3783" s="54" t="s">
        <v>46</v>
      </c>
      <c r="C3783" s="103" t="s">
        <v>47</v>
      </c>
      <c r="D3783" s="103" t="s">
        <v>46</v>
      </c>
      <c r="E3783" s="22" t="s">
        <v>47</v>
      </c>
      <c r="F3783" s="141" t="s">
        <v>46</v>
      </c>
      <c r="G3783" s="22" t="s">
        <v>47</v>
      </c>
      <c r="H3783" s="58"/>
    </row>
    <row r="3784" spans="1:8" ht="16.5" thickBot="1">
      <c r="A3784" s="59"/>
      <c r="B3784" s="23" t="s">
        <v>48</v>
      </c>
      <c r="C3784" s="6" t="s">
        <v>49</v>
      </c>
      <c r="D3784" s="107" t="s">
        <v>48</v>
      </c>
      <c r="E3784" s="2" t="s">
        <v>49</v>
      </c>
      <c r="F3784" s="139" t="s">
        <v>48</v>
      </c>
      <c r="G3784" s="2" t="s">
        <v>49</v>
      </c>
      <c r="H3784" s="60"/>
    </row>
    <row r="3785" spans="1:8" ht="17.25" thickTop="1" thickBot="1">
      <c r="A3785" s="12" t="s">
        <v>13</v>
      </c>
      <c r="B3785" s="24">
        <v>0</v>
      </c>
      <c r="C3785" s="26">
        <v>0</v>
      </c>
      <c r="D3785" s="26">
        <v>0</v>
      </c>
      <c r="E3785" s="26">
        <v>0</v>
      </c>
      <c r="F3785" s="26">
        <v>0</v>
      </c>
      <c r="G3785" s="26">
        <v>0</v>
      </c>
      <c r="H3785" s="143" t="s">
        <v>819</v>
      </c>
    </row>
    <row r="3786" spans="1:8" ht="16.5" thickBot="1">
      <c r="A3786" s="12" t="s">
        <v>14</v>
      </c>
      <c r="B3786" s="24">
        <v>4.0000000000000001E-3</v>
      </c>
      <c r="C3786" s="26">
        <v>8.0000000000000002E-3</v>
      </c>
      <c r="D3786" s="24">
        <v>1.9E-2</v>
      </c>
      <c r="E3786" s="26">
        <v>3.7999999999999999E-2</v>
      </c>
      <c r="F3786" s="26">
        <v>0.26</v>
      </c>
      <c r="G3786" s="26">
        <v>0.754</v>
      </c>
      <c r="H3786" s="143" t="s">
        <v>840</v>
      </c>
    </row>
    <row r="3787" spans="1:8" ht="16.5" thickBot="1">
      <c r="A3787" s="12" t="s">
        <v>15</v>
      </c>
      <c r="B3787" s="24">
        <v>0</v>
      </c>
      <c r="C3787" s="26">
        <v>0</v>
      </c>
      <c r="D3787" s="24">
        <v>0</v>
      </c>
      <c r="E3787" s="26">
        <v>0</v>
      </c>
      <c r="F3787" s="26">
        <v>0</v>
      </c>
      <c r="G3787" s="26">
        <v>0</v>
      </c>
      <c r="H3787" s="143" t="s">
        <v>841</v>
      </c>
    </row>
    <row r="3788" spans="1:8" ht="16.5" thickBot="1">
      <c r="A3788" s="12" t="s">
        <v>16</v>
      </c>
      <c r="B3788" s="24">
        <v>0</v>
      </c>
      <c r="C3788" s="26">
        <v>0</v>
      </c>
      <c r="D3788" s="24">
        <v>0</v>
      </c>
      <c r="E3788" s="26">
        <v>0</v>
      </c>
      <c r="F3788" s="26">
        <v>0</v>
      </c>
      <c r="G3788" s="26">
        <v>0</v>
      </c>
      <c r="H3788" s="143" t="s">
        <v>844</v>
      </c>
    </row>
    <row r="3789" spans="1:8" ht="16.5" thickBot="1">
      <c r="A3789" s="12" t="s">
        <v>17</v>
      </c>
      <c r="B3789" s="24">
        <v>0</v>
      </c>
      <c r="C3789" s="26">
        <v>0</v>
      </c>
      <c r="D3789" s="24">
        <v>0</v>
      </c>
      <c r="E3789" s="26">
        <v>0</v>
      </c>
      <c r="F3789" s="26">
        <v>0</v>
      </c>
      <c r="G3789" s="26">
        <v>0</v>
      </c>
      <c r="H3789" s="143" t="s">
        <v>845</v>
      </c>
    </row>
    <row r="3790" spans="1:8" ht="16.5" thickBot="1">
      <c r="A3790" s="12" t="s">
        <v>18</v>
      </c>
      <c r="B3790" s="24">
        <v>0</v>
      </c>
      <c r="C3790" s="26">
        <v>0</v>
      </c>
      <c r="D3790" s="24">
        <v>0</v>
      </c>
      <c r="E3790" s="26">
        <v>0</v>
      </c>
      <c r="F3790" s="26">
        <v>0</v>
      </c>
      <c r="G3790" s="26">
        <v>0</v>
      </c>
      <c r="H3790" s="143" t="s">
        <v>820</v>
      </c>
    </row>
    <row r="3791" spans="1:8" ht="16.5" thickBot="1">
      <c r="A3791" s="12" t="s">
        <v>19</v>
      </c>
      <c r="B3791" s="24">
        <v>0</v>
      </c>
      <c r="C3791" s="26">
        <v>0</v>
      </c>
      <c r="D3791" s="24">
        <v>0</v>
      </c>
      <c r="E3791" s="26">
        <v>0</v>
      </c>
      <c r="F3791" s="26">
        <v>0</v>
      </c>
      <c r="G3791" s="26">
        <v>0</v>
      </c>
      <c r="H3791" s="143" t="s">
        <v>20</v>
      </c>
    </row>
    <row r="3792" spans="1:8" ht="16.5" thickBot="1">
      <c r="A3792" s="12" t="s">
        <v>21</v>
      </c>
      <c r="B3792" s="24">
        <v>2.8000000000000001E-2</v>
      </c>
      <c r="C3792" s="26">
        <v>3.6999999999999998E-2</v>
      </c>
      <c r="D3792" s="24">
        <v>0</v>
      </c>
      <c r="E3792" s="26">
        <v>0</v>
      </c>
      <c r="F3792" s="26">
        <v>0</v>
      </c>
      <c r="G3792" s="26">
        <v>0</v>
      </c>
      <c r="H3792" s="143" t="s">
        <v>846</v>
      </c>
    </row>
    <row r="3793" spans="1:8" ht="16.5" thickBot="1">
      <c r="A3793" s="12" t="s">
        <v>22</v>
      </c>
      <c r="B3793" s="24">
        <v>2.5999999999999999E-2</v>
      </c>
      <c r="C3793" s="26">
        <v>0.14399999999999999</v>
      </c>
      <c r="D3793" s="24">
        <v>7.0000000000000001E-3</v>
      </c>
      <c r="E3793" s="26">
        <v>2.8000000000000001E-2</v>
      </c>
      <c r="F3793" s="26">
        <v>7.0000000000000001E-3</v>
      </c>
      <c r="G3793" s="26">
        <v>3.2000000000000001E-2</v>
      </c>
      <c r="H3793" s="143" t="s">
        <v>847</v>
      </c>
    </row>
    <row r="3794" spans="1:8" ht="16.5" thickBot="1">
      <c r="A3794" s="12" t="s">
        <v>23</v>
      </c>
      <c r="B3794" s="24">
        <v>0</v>
      </c>
      <c r="C3794" s="26">
        <v>0</v>
      </c>
      <c r="D3794" s="24">
        <v>0</v>
      </c>
      <c r="E3794" s="26">
        <v>0</v>
      </c>
      <c r="F3794" s="26">
        <v>0</v>
      </c>
      <c r="G3794" s="26">
        <v>0</v>
      </c>
      <c r="H3794" s="143" t="s">
        <v>856</v>
      </c>
    </row>
    <row r="3795" spans="1:8" ht="16.5" thickBot="1">
      <c r="A3795" s="12" t="s">
        <v>24</v>
      </c>
      <c r="B3795" s="24">
        <v>0</v>
      </c>
      <c r="C3795" s="26">
        <v>0</v>
      </c>
      <c r="D3795" s="24">
        <v>1.4E-2</v>
      </c>
      <c r="E3795" s="26">
        <v>0.08</v>
      </c>
      <c r="F3795" s="26">
        <v>0</v>
      </c>
      <c r="G3795" s="26">
        <v>0</v>
      </c>
      <c r="H3795" s="143" t="s">
        <v>818</v>
      </c>
    </row>
    <row r="3796" spans="1:8" ht="16.5" thickBot="1">
      <c r="A3796" s="12" t="s">
        <v>25</v>
      </c>
      <c r="B3796" s="24">
        <v>0</v>
      </c>
      <c r="C3796" s="26">
        <v>0</v>
      </c>
      <c r="D3796" s="24">
        <v>0</v>
      </c>
      <c r="E3796" s="26">
        <v>0</v>
      </c>
      <c r="F3796" s="26">
        <v>0</v>
      </c>
      <c r="G3796" s="26">
        <v>0</v>
      </c>
      <c r="H3796" s="143" t="s">
        <v>26</v>
      </c>
    </row>
    <row r="3797" spans="1:8" ht="16.5" thickBot="1">
      <c r="A3797" s="12" t="s">
        <v>27</v>
      </c>
      <c r="B3797" s="24">
        <v>0</v>
      </c>
      <c r="C3797" s="26">
        <v>0</v>
      </c>
      <c r="D3797" s="24">
        <v>0</v>
      </c>
      <c r="E3797" s="26">
        <v>0</v>
      </c>
      <c r="F3797" s="26">
        <v>0</v>
      </c>
      <c r="G3797" s="26">
        <v>0</v>
      </c>
      <c r="H3797" s="143" t="s">
        <v>851</v>
      </c>
    </row>
    <row r="3798" spans="1:8" ht="16.5" thickBot="1">
      <c r="A3798" s="12" t="s">
        <v>28</v>
      </c>
      <c r="B3798" s="24">
        <v>0</v>
      </c>
      <c r="C3798" s="26">
        <v>0</v>
      </c>
      <c r="D3798" s="24">
        <v>0</v>
      </c>
      <c r="E3798" s="26">
        <v>0</v>
      </c>
      <c r="F3798" s="26">
        <v>0</v>
      </c>
      <c r="G3798" s="26">
        <v>0</v>
      </c>
      <c r="H3798" s="143" t="s">
        <v>853</v>
      </c>
    </row>
    <row r="3799" spans="1:8" ht="16.5" thickBot="1">
      <c r="A3799" s="12" t="s">
        <v>29</v>
      </c>
      <c r="B3799" s="24">
        <v>0</v>
      </c>
      <c r="C3799" s="26">
        <v>0</v>
      </c>
      <c r="D3799" s="24">
        <v>0</v>
      </c>
      <c r="E3799" s="26">
        <v>0</v>
      </c>
      <c r="F3799" s="26">
        <v>0</v>
      </c>
      <c r="G3799" s="26">
        <v>0</v>
      </c>
      <c r="H3799" s="143" t="s">
        <v>821</v>
      </c>
    </row>
    <row r="3800" spans="1:8" ht="16.5" thickBot="1">
      <c r="A3800" s="12" t="s">
        <v>30</v>
      </c>
      <c r="B3800" s="24">
        <v>0</v>
      </c>
      <c r="C3800" s="26">
        <v>0</v>
      </c>
      <c r="D3800" s="24">
        <v>0</v>
      </c>
      <c r="E3800" s="26">
        <v>0</v>
      </c>
      <c r="F3800" s="26">
        <v>0</v>
      </c>
      <c r="G3800" s="26">
        <v>0</v>
      </c>
      <c r="H3800" s="143" t="s">
        <v>848</v>
      </c>
    </row>
    <row r="3801" spans="1:8" ht="16.5" thickBot="1">
      <c r="A3801" s="12" t="s">
        <v>31</v>
      </c>
      <c r="B3801" s="24">
        <v>0</v>
      </c>
      <c r="C3801" s="26">
        <v>0</v>
      </c>
      <c r="D3801" s="24">
        <v>0</v>
      </c>
      <c r="E3801" s="26">
        <v>0</v>
      </c>
      <c r="F3801" s="26">
        <v>0</v>
      </c>
      <c r="G3801" s="26">
        <v>0</v>
      </c>
      <c r="H3801" s="143" t="s">
        <v>849</v>
      </c>
    </row>
    <row r="3802" spans="1:8" ht="16.5" thickBot="1">
      <c r="A3802" s="12" t="s">
        <v>32</v>
      </c>
      <c r="B3802" s="24">
        <v>0</v>
      </c>
      <c r="C3802" s="26">
        <v>0</v>
      </c>
      <c r="D3802" s="24">
        <v>0</v>
      </c>
      <c r="E3802" s="26">
        <v>0</v>
      </c>
      <c r="F3802" s="26">
        <v>0</v>
      </c>
      <c r="G3802" s="26">
        <v>0</v>
      </c>
      <c r="H3802" s="143" t="s">
        <v>854</v>
      </c>
    </row>
    <row r="3803" spans="1:8" ht="16.5" thickBot="1">
      <c r="A3803" s="12" t="s">
        <v>33</v>
      </c>
      <c r="B3803" s="24">
        <v>0</v>
      </c>
      <c r="C3803" s="26">
        <v>0</v>
      </c>
      <c r="D3803" s="24">
        <v>0</v>
      </c>
      <c r="E3803" s="26">
        <v>0</v>
      </c>
      <c r="F3803" s="26">
        <v>0</v>
      </c>
      <c r="G3803" s="26">
        <v>0</v>
      </c>
      <c r="H3803" s="143" t="s">
        <v>852</v>
      </c>
    </row>
    <row r="3804" spans="1:8" ht="16.5" thickBot="1">
      <c r="A3804" s="12" t="s">
        <v>34</v>
      </c>
      <c r="B3804" s="24">
        <v>0</v>
      </c>
      <c r="C3804" s="26">
        <v>0</v>
      </c>
      <c r="D3804" s="24">
        <v>0</v>
      </c>
      <c r="E3804" s="26">
        <v>0</v>
      </c>
      <c r="F3804" s="26">
        <v>0</v>
      </c>
      <c r="G3804" s="26">
        <v>0</v>
      </c>
      <c r="H3804" s="143" t="s">
        <v>850</v>
      </c>
    </row>
    <row r="3805" spans="1:8" ht="16.5" thickBot="1">
      <c r="A3805" s="12" t="s">
        <v>35</v>
      </c>
      <c r="B3805" s="24">
        <v>0</v>
      </c>
      <c r="C3805" s="26">
        <v>0</v>
      </c>
      <c r="D3805" s="24">
        <v>0</v>
      </c>
      <c r="E3805" s="26">
        <v>0</v>
      </c>
      <c r="F3805" s="26">
        <v>0</v>
      </c>
      <c r="G3805" s="26">
        <v>0</v>
      </c>
      <c r="H3805" s="143" t="s">
        <v>36</v>
      </c>
    </row>
    <row r="3806" spans="1:8" ht="16.5" thickBot="1">
      <c r="A3806" s="54" t="s">
        <v>37</v>
      </c>
      <c r="B3806" s="27">
        <v>0</v>
      </c>
      <c r="C3806" s="28">
        <v>0</v>
      </c>
      <c r="D3806" s="27">
        <v>0</v>
      </c>
      <c r="E3806" s="28">
        <v>0</v>
      </c>
      <c r="F3806" s="26">
        <v>0</v>
      </c>
      <c r="G3806" s="26">
        <v>0</v>
      </c>
      <c r="H3806" s="142" t="s">
        <v>38</v>
      </c>
    </row>
    <row r="3807" spans="1:8" ht="16.5" thickBot="1">
      <c r="A3807" s="75" t="s">
        <v>552</v>
      </c>
      <c r="B3807" s="77">
        <f t="shared" ref="B3807" si="480">SUM(B3785:B3806)</f>
        <v>5.7999999999999996E-2</v>
      </c>
      <c r="C3807" s="77">
        <f t="shared" ref="C3807" si="481">SUM(C3785:C3806)</f>
        <v>0.189</v>
      </c>
      <c r="D3807" s="77">
        <f t="shared" ref="D3807" si="482">SUM(D3785:D3806)</f>
        <v>0.04</v>
      </c>
      <c r="E3807" s="77">
        <f t="shared" ref="E3807:G3807" si="483">SUM(E3785:E3806)</f>
        <v>0.14600000000000002</v>
      </c>
      <c r="F3807" s="77">
        <f t="shared" si="483"/>
        <v>0.26700000000000002</v>
      </c>
      <c r="G3807" s="77">
        <f t="shared" si="483"/>
        <v>0.78600000000000003</v>
      </c>
      <c r="H3807" s="118" t="s">
        <v>855</v>
      </c>
    </row>
    <row r="3808" spans="1:8" ht="16.5" thickBot="1">
      <c r="A3808" s="75" t="s">
        <v>545</v>
      </c>
      <c r="B3808" s="77">
        <v>1.212</v>
      </c>
      <c r="C3808" s="77">
        <v>5.4119999999999999</v>
      </c>
      <c r="D3808" s="77">
        <v>1.1619999999999999</v>
      </c>
      <c r="E3808" s="77">
        <v>6.12</v>
      </c>
      <c r="F3808" s="126">
        <v>1.724</v>
      </c>
      <c r="G3808" s="126">
        <v>8.0239999999999991</v>
      </c>
      <c r="H3808" s="112" t="s">
        <v>553</v>
      </c>
    </row>
    <row r="3816" spans="1:8">
      <c r="A3816" s="119" t="s">
        <v>332</v>
      </c>
      <c r="B3816" s="102"/>
      <c r="C3816" s="102"/>
      <c r="D3816" s="102"/>
      <c r="E3816" s="102"/>
      <c r="F3816" s="102"/>
      <c r="G3816" s="102"/>
      <c r="H3816" s="120" t="s">
        <v>333</v>
      </c>
    </row>
    <row r="3817" spans="1:8" ht="22.5" customHeight="1">
      <c r="A3817" s="67" t="s">
        <v>751</v>
      </c>
      <c r="B3817" s="102"/>
      <c r="C3817" s="102"/>
      <c r="D3817" s="50"/>
      <c r="E3817" s="50"/>
      <c r="G3817" s="50"/>
      <c r="H3817" s="66" t="s">
        <v>352</v>
      </c>
    </row>
    <row r="3818" spans="1:8" ht="16.5" customHeight="1" thickBot="1">
      <c r="A3818" s="68" t="s">
        <v>43</v>
      </c>
      <c r="E3818" s="38"/>
      <c r="G3818" s="38" t="s">
        <v>477</v>
      </c>
      <c r="H3818" s="38" t="s">
        <v>476</v>
      </c>
    </row>
    <row r="3819" spans="1:8" ht="16.5" thickBot="1">
      <c r="A3819" s="55" t="s">
        <v>7</v>
      </c>
      <c r="B3819" s="238">
        <v>2016</v>
      </c>
      <c r="C3819" s="239"/>
      <c r="D3819" s="238">
        <v>2017</v>
      </c>
      <c r="E3819" s="239"/>
      <c r="F3819" s="238">
        <v>2018</v>
      </c>
      <c r="G3819" s="239"/>
      <c r="H3819" s="56" t="s">
        <v>3</v>
      </c>
    </row>
    <row r="3820" spans="1:8">
      <c r="A3820" s="57"/>
      <c r="B3820" s="54" t="s">
        <v>46</v>
      </c>
      <c r="C3820" s="103" t="s">
        <v>47</v>
      </c>
      <c r="D3820" s="103" t="s">
        <v>46</v>
      </c>
      <c r="E3820" s="22" t="s">
        <v>47</v>
      </c>
      <c r="F3820" s="201" t="s">
        <v>46</v>
      </c>
      <c r="G3820" s="22" t="s">
        <v>47</v>
      </c>
      <c r="H3820" s="58"/>
    </row>
    <row r="3821" spans="1:8" ht="16.5" thickBot="1">
      <c r="A3821" s="59"/>
      <c r="B3821" s="23" t="s">
        <v>48</v>
      </c>
      <c r="C3821" s="6" t="s">
        <v>49</v>
      </c>
      <c r="D3821" s="107" t="s">
        <v>48</v>
      </c>
      <c r="E3821" s="2" t="s">
        <v>49</v>
      </c>
      <c r="F3821" s="202" t="s">
        <v>48</v>
      </c>
      <c r="G3821" s="2" t="s">
        <v>49</v>
      </c>
      <c r="H3821" s="60"/>
    </row>
    <row r="3822" spans="1:8" ht="17.25" thickTop="1" thickBot="1">
      <c r="A3822" s="12" t="s">
        <v>13</v>
      </c>
      <c r="B3822" s="24">
        <v>4.3362999999999999E-2</v>
      </c>
      <c r="C3822" s="26">
        <v>0.122</v>
      </c>
      <c r="D3822" s="24">
        <v>4.4659999999999998E-2</v>
      </c>
      <c r="E3822" s="26">
        <v>0.13</v>
      </c>
      <c r="F3822" s="26">
        <v>0.753</v>
      </c>
      <c r="G3822" s="26">
        <v>1.252</v>
      </c>
      <c r="H3822" s="204" t="s">
        <v>819</v>
      </c>
    </row>
    <row r="3823" spans="1:8" ht="16.5" thickBot="1">
      <c r="A3823" s="12" t="s">
        <v>14</v>
      </c>
      <c r="B3823" s="24">
        <v>4.5999999999999999E-2</v>
      </c>
      <c r="C3823" s="26">
        <v>0.112</v>
      </c>
      <c r="D3823" s="24">
        <v>0.254</v>
      </c>
      <c r="E3823" s="26">
        <v>0.35899999999999999</v>
      </c>
      <c r="F3823" s="26">
        <v>0.33900000000000002</v>
      </c>
      <c r="G3823" s="26">
        <v>0.60099999999999998</v>
      </c>
      <c r="H3823" s="204" t="s">
        <v>840</v>
      </c>
    </row>
    <row r="3824" spans="1:8" ht="16.5" thickBot="1">
      <c r="A3824" s="12" t="s">
        <v>15</v>
      </c>
      <c r="B3824" s="24">
        <v>2.9000000000000001E-2</v>
      </c>
      <c r="C3824" s="26">
        <v>0.16200000000000001</v>
      </c>
      <c r="D3824" s="24">
        <v>4.0000000000000001E-3</v>
      </c>
      <c r="E3824" s="26">
        <v>7.3999999999999996E-2</v>
      </c>
      <c r="F3824" s="26">
        <v>0.03</v>
      </c>
      <c r="G3824" s="26">
        <v>0.13400000000000001</v>
      </c>
      <c r="H3824" s="204" t="s">
        <v>841</v>
      </c>
    </row>
    <row r="3825" spans="1:8" ht="16.5" thickBot="1">
      <c r="A3825" s="12" t="s">
        <v>16</v>
      </c>
      <c r="B3825" s="24">
        <v>0.01</v>
      </c>
      <c r="C3825" s="26">
        <v>1.4E-2</v>
      </c>
      <c r="D3825" s="24">
        <v>0.01</v>
      </c>
      <c r="E3825" s="26">
        <v>1.6E-2</v>
      </c>
      <c r="F3825" s="26">
        <v>2.5999999999999999E-2</v>
      </c>
      <c r="G3825" s="26">
        <v>3.9E-2</v>
      </c>
      <c r="H3825" s="204" t="s">
        <v>844</v>
      </c>
    </row>
    <row r="3826" spans="1:8" ht="16.5" thickBot="1">
      <c r="A3826" s="12" t="s">
        <v>17</v>
      </c>
      <c r="B3826" s="24">
        <v>0</v>
      </c>
      <c r="C3826" s="26">
        <v>0</v>
      </c>
      <c r="D3826" s="24">
        <v>0</v>
      </c>
      <c r="E3826" s="26">
        <v>0</v>
      </c>
      <c r="F3826" s="26">
        <v>0</v>
      </c>
      <c r="G3826" s="26">
        <v>0</v>
      </c>
      <c r="H3826" s="204" t="s">
        <v>845</v>
      </c>
    </row>
    <row r="3827" spans="1:8" ht="16.5" thickBot="1">
      <c r="A3827" s="12" t="s">
        <v>18</v>
      </c>
      <c r="B3827" s="24">
        <v>0</v>
      </c>
      <c r="C3827" s="26">
        <v>0</v>
      </c>
      <c r="D3827" s="24">
        <v>0</v>
      </c>
      <c r="E3827" s="26">
        <v>0</v>
      </c>
      <c r="F3827" s="26">
        <v>0</v>
      </c>
      <c r="G3827" s="26">
        <v>0</v>
      </c>
      <c r="H3827" s="204" t="s">
        <v>820</v>
      </c>
    </row>
    <row r="3828" spans="1:8" ht="16.5" thickBot="1">
      <c r="A3828" s="12" t="s">
        <v>19</v>
      </c>
      <c r="B3828" s="24">
        <v>0</v>
      </c>
      <c r="C3828" s="26">
        <v>0</v>
      </c>
      <c r="D3828" s="24">
        <v>2.8000000000000001E-2</v>
      </c>
      <c r="E3828" s="26">
        <v>1.7000000000000001E-2</v>
      </c>
      <c r="F3828" s="26">
        <v>0</v>
      </c>
      <c r="G3828" s="26">
        <v>0</v>
      </c>
      <c r="H3828" s="204" t="s">
        <v>20</v>
      </c>
    </row>
    <row r="3829" spans="1:8" ht="16.5" thickBot="1">
      <c r="A3829" s="12" t="s">
        <v>21</v>
      </c>
      <c r="B3829" s="24">
        <v>0.34899999999999998</v>
      </c>
      <c r="C3829" s="26">
        <v>1.778</v>
      </c>
      <c r="D3829" s="24">
        <v>1.996</v>
      </c>
      <c r="E3829" s="26">
        <v>7.798</v>
      </c>
      <c r="F3829" s="26">
        <v>0.53</v>
      </c>
      <c r="G3829" s="26">
        <v>1.1599999999999999</v>
      </c>
      <c r="H3829" s="204" t="s">
        <v>846</v>
      </c>
    </row>
    <row r="3830" spans="1:8" ht="16.5" thickBot="1">
      <c r="A3830" s="12" t="s">
        <v>22</v>
      </c>
      <c r="B3830" s="24">
        <v>8.1000000000000003E-2</v>
      </c>
      <c r="C3830" s="26">
        <v>0.47499999999999998</v>
      </c>
      <c r="D3830" s="24">
        <v>5.1999999999999998E-2</v>
      </c>
      <c r="E3830" s="26">
        <v>3.6999999999999998E-2</v>
      </c>
      <c r="F3830" s="26">
        <v>0.11600000000000001</v>
      </c>
      <c r="G3830" s="26">
        <v>8.5000000000000006E-2</v>
      </c>
      <c r="H3830" s="204" t="s">
        <v>847</v>
      </c>
    </row>
    <row r="3831" spans="1:8" ht="16.5" thickBot="1">
      <c r="A3831" s="12" t="s">
        <v>23</v>
      </c>
      <c r="B3831" s="24">
        <v>0.13600000000000001</v>
      </c>
      <c r="C3831" s="26">
        <v>0.60199999999999998</v>
      </c>
      <c r="D3831" s="24">
        <v>0</v>
      </c>
      <c r="E3831" s="26">
        <v>0</v>
      </c>
      <c r="F3831" s="26">
        <v>1E-3</v>
      </c>
      <c r="G3831" s="26">
        <v>2E-3</v>
      </c>
      <c r="H3831" s="204" t="s">
        <v>856</v>
      </c>
    </row>
    <row r="3832" spans="1:8" ht="16.5" thickBot="1">
      <c r="A3832" s="12" t="s">
        <v>24</v>
      </c>
      <c r="B3832" s="24">
        <v>2.4319999999999999</v>
      </c>
      <c r="C3832" s="26">
        <v>9.91</v>
      </c>
      <c r="D3832" s="24">
        <v>0</v>
      </c>
      <c r="E3832" s="26">
        <v>0</v>
      </c>
      <c r="F3832" s="26">
        <v>0</v>
      </c>
      <c r="G3832" s="26">
        <v>0</v>
      </c>
      <c r="H3832" s="204" t="s">
        <v>818</v>
      </c>
    </row>
    <row r="3833" spans="1:8" ht="16.5" thickBot="1">
      <c r="A3833" s="12" t="s">
        <v>25</v>
      </c>
      <c r="B3833" s="24">
        <v>0</v>
      </c>
      <c r="C3833" s="26">
        <v>0</v>
      </c>
      <c r="D3833" s="24">
        <v>0</v>
      </c>
      <c r="E3833" s="26">
        <v>0</v>
      </c>
      <c r="F3833" s="26">
        <v>0</v>
      </c>
      <c r="G3833" s="26">
        <v>0</v>
      </c>
      <c r="H3833" s="204" t="s">
        <v>26</v>
      </c>
    </row>
    <row r="3834" spans="1:8" ht="16.5" thickBot="1">
      <c r="A3834" s="12" t="s">
        <v>27</v>
      </c>
      <c r="B3834" s="24">
        <v>1.9E-2</v>
      </c>
      <c r="C3834" s="26">
        <v>0.11899999999999999</v>
      </c>
      <c r="D3834" s="24">
        <v>0.24099999999999999</v>
      </c>
      <c r="E3834" s="26">
        <v>0.83599999999999997</v>
      </c>
      <c r="F3834" s="26">
        <v>0</v>
      </c>
      <c r="G3834" s="26">
        <v>0</v>
      </c>
      <c r="H3834" s="204" t="s">
        <v>851</v>
      </c>
    </row>
    <row r="3835" spans="1:8" ht="16.5" thickBot="1">
      <c r="A3835" s="12" t="s">
        <v>28</v>
      </c>
      <c r="B3835" s="24">
        <v>0</v>
      </c>
      <c r="C3835" s="26">
        <v>0</v>
      </c>
      <c r="D3835" s="24">
        <v>0</v>
      </c>
      <c r="E3835" s="26">
        <v>0</v>
      </c>
      <c r="F3835" s="26">
        <v>0</v>
      </c>
      <c r="G3835" s="26">
        <v>0</v>
      </c>
      <c r="H3835" s="204" t="s">
        <v>853</v>
      </c>
    </row>
    <row r="3836" spans="1:8" ht="16.5" thickBot="1">
      <c r="A3836" s="12" t="s">
        <v>29</v>
      </c>
      <c r="B3836" s="24">
        <v>1.9E-2</v>
      </c>
      <c r="C3836" s="26">
        <v>0.11899999999999999</v>
      </c>
      <c r="D3836" s="24">
        <v>0</v>
      </c>
      <c r="E3836" s="26">
        <v>0</v>
      </c>
      <c r="F3836" s="26">
        <v>0</v>
      </c>
      <c r="G3836" s="26">
        <v>0</v>
      </c>
      <c r="H3836" s="204" t="s">
        <v>821</v>
      </c>
    </row>
    <row r="3837" spans="1:8" ht="16.5" thickBot="1">
      <c r="A3837" s="12" t="s">
        <v>30</v>
      </c>
      <c r="B3837" s="24">
        <v>3.1E-2</v>
      </c>
      <c r="C3837" s="26">
        <v>7.8E-2</v>
      </c>
      <c r="D3837" s="24">
        <v>0.33900000000000002</v>
      </c>
      <c r="E3837" s="26">
        <v>0.35899999999999999</v>
      </c>
      <c r="F3837" s="26">
        <v>5.3999999999999999E-2</v>
      </c>
      <c r="G3837" s="26">
        <v>9.0999999999999998E-2</v>
      </c>
      <c r="H3837" s="204" t="s">
        <v>848</v>
      </c>
    </row>
    <row r="3838" spans="1:8" ht="16.5" thickBot="1">
      <c r="A3838" s="12" t="s">
        <v>31</v>
      </c>
      <c r="B3838" s="24">
        <v>0</v>
      </c>
      <c r="C3838" s="26">
        <v>1E-3</v>
      </c>
      <c r="D3838" s="24">
        <v>2.5999999999999999E-2</v>
      </c>
      <c r="E3838" s="26">
        <v>2.5000000000000001E-2</v>
      </c>
      <c r="F3838" s="26">
        <v>5.0000000000000001E-3</v>
      </c>
      <c r="G3838" s="26">
        <v>2.7E-2</v>
      </c>
      <c r="H3838" s="204" t="s">
        <v>849</v>
      </c>
    </row>
    <row r="3839" spans="1:8" ht="16.5" thickBot="1">
      <c r="A3839" s="12" t="s">
        <v>32</v>
      </c>
      <c r="B3839" s="24">
        <v>0</v>
      </c>
      <c r="C3839" s="26">
        <v>0</v>
      </c>
      <c r="D3839" s="24">
        <v>0</v>
      </c>
      <c r="E3839" s="26">
        <v>0</v>
      </c>
      <c r="F3839" s="26">
        <v>0</v>
      </c>
      <c r="G3839" s="26">
        <v>0</v>
      </c>
      <c r="H3839" s="204" t="s">
        <v>854</v>
      </c>
    </row>
    <row r="3840" spans="1:8" ht="16.5" thickBot="1">
      <c r="A3840" s="12" t="s">
        <v>33</v>
      </c>
      <c r="B3840" s="24">
        <v>0.28499999999999998</v>
      </c>
      <c r="C3840" s="26">
        <v>0.33540934203917627</v>
      </c>
      <c r="D3840" s="24">
        <v>0.14199999999999999</v>
      </c>
      <c r="E3840" s="26">
        <v>0.34623928019119921</v>
      </c>
      <c r="F3840" s="26">
        <v>0.56200000000000006</v>
      </c>
      <c r="G3840" s="26">
        <v>0.39200000000000002</v>
      </c>
      <c r="H3840" s="204" t="s">
        <v>852</v>
      </c>
    </row>
    <row r="3841" spans="1:8" ht="16.5" thickBot="1">
      <c r="A3841" s="12" t="s">
        <v>34</v>
      </c>
      <c r="B3841" s="24">
        <v>0</v>
      </c>
      <c r="C3841" s="26">
        <v>0</v>
      </c>
      <c r="D3841" s="24">
        <v>0.01</v>
      </c>
      <c r="E3841" s="26">
        <v>3.9E-2</v>
      </c>
      <c r="F3841" s="26">
        <v>0</v>
      </c>
      <c r="G3841" s="26">
        <v>0</v>
      </c>
      <c r="H3841" s="204" t="s">
        <v>850</v>
      </c>
    </row>
    <row r="3842" spans="1:8" ht="16.5" thickBot="1">
      <c r="A3842" s="12" t="s">
        <v>35</v>
      </c>
      <c r="B3842" s="24">
        <v>0</v>
      </c>
      <c r="C3842" s="26">
        <v>0</v>
      </c>
      <c r="D3842" s="24">
        <v>5.6000000000000001E-2</v>
      </c>
      <c r="E3842" s="26">
        <v>4.9000000000000002E-2</v>
      </c>
      <c r="F3842" s="26">
        <v>0</v>
      </c>
      <c r="G3842" s="26">
        <v>0</v>
      </c>
      <c r="H3842" s="204" t="s">
        <v>36</v>
      </c>
    </row>
    <row r="3843" spans="1:8" ht="16.5" thickBot="1">
      <c r="A3843" s="54" t="s">
        <v>37</v>
      </c>
      <c r="B3843" s="27">
        <v>0</v>
      </c>
      <c r="C3843" s="28">
        <v>0</v>
      </c>
      <c r="D3843" s="27">
        <v>0</v>
      </c>
      <c r="E3843" s="28">
        <v>0</v>
      </c>
      <c r="F3843" s="26">
        <v>0</v>
      </c>
      <c r="G3843" s="26">
        <v>0</v>
      </c>
      <c r="H3843" s="203" t="s">
        <v>38</v>
      </c>
    </row>
    <row r="3844" spans="1:8" ht="16.5" thickBot="1">
      <c r="A3844" s="75" t="s">
        <v>552</v>
      </c>
      <c r="B3844" s="77">
        <f t="shared" ref="B3844" si="484">SUM(B3822:B3843)</f>
        <v>3.4803630000000005</v>
      </c>
      <c r="C3844" s="77">
        <f t="shared" ref="C3844" si="485">SUM(C3822:C3843)</f>
        <v>13.827409342039175</v>
      </c>
      <c r="D3844" s="77">
        <f t="shared" ref="D3844" si="486">SUM(D3822:D3843)</f>
        <v>3.2026599999999998</v>
      </c>
      <c r="E3844" s="77">
        <f t="shared" ref="E3844:G3844" si="487">SUM(E3822:E3843)</f>
        <v>10.0852392801912</v>
      </c>
      <c r="F3844" s="77">
        <f t="shared" si="487"/>
        <v>2.4160000000000004</v>
      </c>
      <c r="G3844" s="77">
        <f t="shared" si="487"/>
        <v>3.7829999999999999</v>
      </c>
      <c r="H3844" s="118" t="s">
        <v>855</v>
      </c>
    </row>
    <row r="3845" spans="1:8" ht="16.5" thickBot="1">
      <c r="A3845" s="75" t="s">
        <v>545</v>
      </c>
      <c r="B3845" s="77">
        <v>2219.6179999999999</v>
      </c>
      <c r="C3845" s="77">
        <v>4258.5919999999996</v>
      </c>
      <c r="D3845" s="77">
        <v>2288.8330000000001</v>
      </c>
      <c r="E3845" s="77">
        <v>4733.4369999999999</v>
      </c>
      <c r="F3845" s="77">
        <v>2373.4720000000002</v>
      </c>
      <c r="G3845" s="77">
        <v>4770.951</v>
      </c>
      <c r="H3845" s="112" t="s">
        <v>553</v>
      </c>
    </row>
    <row r="3847" spans="1:8">
      <c r="B3847" s="43"/>
      <c r="C3847" s="43"/>
      <c r="D3847" s="43"/>
      <c r="E3847" s="43"/>
      <c r="F3847" s="43"/>
      <c r="G3847" s="43"/>
    </row>
    <row r="3852" spans="1:8">
      <c r="A3852" s="119" t="s">
        <v>335</v>
      </c>
      <c r="B3852" s="102"/>
      <c r="C3852" s="102"/>
      <c r="D3852" s="102"/>
      <c r="E3852" s="102"/>
      <c r="F3852" s="102"/>
      <c r="G3852" s="102"/>
      <c r="H3852" s="120" t="s">
        <v>336</v>
      </c>
    </row>
    <row r="3853" spans="1:8" ht="19.5" customHeight="1">
      <c r="A3853" s="67" t="s">
        <v>752</v>
      </c>
      <c r="B3853" s="102"/>
      <c r="C3853" s="50"/>
      <c r="D3853" s="50"/>
      <c r="E3853" s="50"/>
      <c r="F3853" s="50"/>
      <c r="G3853" s="50"/>
      <c r="H3853" s="114" t="s">
        <v>536</v>
      </c>
    </row>
    <row r="3854" spans="1:8" ht="16.5" customHeight="1" thickBot="1">
      <c r="A3854" s="68" t="s">
        <v>43</v>
      </c>
      <c r="E3854" s="38"/>
      <c r="G3854" s="38" t="s">
        <v>477</v>
      </c>
      <c r="H3854" s="38" t="s">
        <v>476</v>
      </c>
    </row>
    <row r="3855" spans="1:8" ht="16.5" thickBot="1">
      <c r="A3855" s="55" t="s">
        <v>7</v>
      </c>
      <c r="B3855" s="238">
        <v>2016</v>
      </c>
      <c r="C3855" s="239"/>
      <c r="D3855" s="238">
        <v>2017</v>
      </c>
      <c r="E3855" s="239"/>
      <c r="F3855" s="238">
        <v>2018</v>
      </c>
      <c r="G3855" s="239"/>
      <c r="H3855" s="56" t="s">
        <v>3</v>
      </c>
    </row>
    <row r="3856" spans="1:8">
      <c r="A3856" s="57"/>
      <c r="B3856" s="54" t="s">
        <v>46</v>
      </c>
      <c r="C3856" s="103" t="s">
        <v>47</v>
      </c>
      <c r="D3856" s="103" t="s">
        <v>46</v>
      </c>
      <c r="E3856" s="22" t="s">
        <v>47</v>
      </c>
      <c r="F3856" s="188" t="s">
        <v>46</v>
      </c>
      <c r="G3856" s="22" t="s">
        <v>47</v>
      </c>
      <c r="H3856" s="58"/>
    </row>
    <row r="3857" spans="1:8" ht="16.5" thickBot="1">
      <c r="A3857" s="59"/>
      <c r="B3857" s="23" t="s">
        <v>48</v>
      </c>
      <c r="C3857" s="6" t="s">
        <v>49</v>
      </c>
      <c r="D3857" s="107" t="s">
        <v>48</v>
      </c>
      <c r="E3857" s="2" t="s">
        <v>49</v>
      </c>
      <c r="F3857" s="187" t="s">
        <v>48</v>
      </c>
      <c r="G3857" s="2" t="s">
        <v>49</v>
      </c>
      <c r="H3857" s="60"/>
    </row>
    <row r="3858" spans="1:8" ht="17.25" thickTop="1" thickBot="1">
      <c r="A3858" s="12" t="s">
        <v>13</v>
      </c>
      <c r="B3858" s="24">
        <v>0</v>
      </c>
      <c r="C3858" s="26">
        <v>0</v>
      </c>
      <c r="D3858" s="24">
        <v>0</v>
      </c>
      <c r="E3858" s="26">
        <v>0</v>
      </c>
      <c r="F3858" s="26">
        <v>0</v>
      </c>
      <c r="G3858" s="26">
        <v>0</v>
      </c>
      <c r="H3858" s="190" t="s">
        <v>819</v>
      </c>
    </row>
    <row r="3859" spans="1:8" ht="16.5" thickBot="1">
      <c r="A3859" s="12" t="s">
        <v>14</v>
      </c>
      <c r="B3859" s="24">
        <v>7.9000000000000001E-2</v>
      </c>
      <c r="C3859" s="26">
        <v>0.36699999999999999</v>
      </c>
      <c r="D3859" s="24">
        <v>9.9000000000000005E-2</v>
      </c>
      <c r="E3859" s="26">
        <v>0.64500000000000002</v>
      </c>
      <c r="F3859" s="26">
        <v>0.14699999999999999</v>
      </c>
      <c r="G3859" s="26">
        <v>0.90400000000000003</v>
      </c>
      <c r="H3859" s="190" t="s">
        <v>840</v>
      </c>
    </row>
    <row r="3860" spans="1:8" ht="16.5" thickBot="1">
      <c r="A3860" s="12" t="s">
        <v>15</v>
      </c>
      <c r="B3860" s="24">
        <v>0</v>
      </c>
      <c r="C3860" s="26">
        <v>0</v>
      </c>
      <c r="D3860" s="24">
        <v>5.0000000000000001E-3</v>
      </c>
      <c r="E3860" s="26">
        <v>1.4E-2</v>
      </c>
      <c r="F3860" s="26">
        <v>0</v>
      </c>
      <c r="G3860" s="26">
        <v>0</v>
      </c>
      <c r="H3860" s="190" t="s">
        <v>841</v>
      </c>
    </row>
    <row r="3861" spans="1:8" ht="16.5" thickBot="1">
      <c r="A3861" s="12" t="s">
        <v>16</v>
      </c>
      <c r="B3861" s="24">
        <v>0</v>
      </c>
      <c r="C3861" s="26">
        <v>0</v>
      </c>
      <c r="D3861" s="24">
        <v>0</v>
      </c>
      <c r="E3861" s="26">
        <v>0</v>
      </c>
      <c r="F3861" s="26">
        <v>0</v>
      </c>
      <c r="G3861" s="26">
        <v>0</v>
      </c>
      <c r="H3861" s="190" t="s">
        <v>844</v>
      </c>
    </row>
    <row r="3862" spans="1:8" ht="16.5" thickBot="1">
      <c r="A3862" s="12" t="s">
        <v>17</v>
      </c>
      <c r="B3862" s="24">
        <v>0</v>
      </c>
      <c r="C3862" s="26">
        <v>0</v>
      </c>
      <c r="D3862" s="24">
        <v>0</v>
      </c>
      <c r="E3862" s="26">
        <v>0</v>
      </c>
      <c r="F3862" s="26">
        <v>0</v>
      </c>
      <c r="G3862" s="26">
        <v>0</v>
      </c>
      <c r="H3862" s="190" t="s">
        <v>845</v>
      </c>
    </row>
    <row r="3863" spans="1:8" ht="16.5" thickBot="1">
      <c r="A3863" s="12" t="s">
        <v>18</v>
      </c>
      <c r="B3863" s="24">
        <v>0</v>
      </c>
      <c r="C3863" s="26">
        <v>0</v>
      </c>
      <c r="D3863" s="24">
        <v>0</v>
      </c>
      <c r="E3863" s="26">
        <v>0</v>
      </c>
      <c r="F3863" s="26">
        <v>0</v>
      </c>
      <c r="G3863" s="26">
        <v>0</v>
      </c>
      <c r="H3863" s="190" t="s">
        <v>820</v>
      </c>
    </row>
    <row r="3864" spans="1:8" ht="16.5" thickBot="1">
      <c r="A3864" s="12" t="s">
        <v>19</v>
      </c>
      <c r="B3864" s="24">
        <v>0</v>
      </c>
      <c r="C3864" s="26">
        <v>0</v>
      </c>
      <c r="D3864" s="24">
        <v>0</v>
      </c>
      <c r="E3864" s="26">
        <v>0</v>
      </c>
      <c r="F3864" s="26">
        <v>0</v>
      </c>
      <c r="G3864" s="26">
        <v>0</v>
      </c>
      <c r="H3864" s="190" t="s">
        <v>20</v>
      </c>
    </row>
    <row r="3865" spans="1:8" ht="16.5" thickBot="1">
      <c r="A3865" s="12" t="s">
        <v>21</v>
      </c>
      <c r="B3865" s="24">
        <v>0</v>
      </c>
      <c r="C3865" s="26">
        <v>0</v>
      </c>
      <c r="D3865" s="24">
        <v>3.4000000000000002E-2</v>
      </c>
      <c r="E3865" s="26">
        <v>5.1999999999999998E-2</v>
      </c>
      <c r="F3865" s="26">
        <v>3.0000000000000001E-3</v>
      </c>
      <c r="G3865" s="26">
        <v>2.3E-2</v>
      </c>
      <c r="H3865" s="190" t="s">
        <v>846</v>
      </c>
    </row>
    <row r="3866" spans="1:8" ht="16.5" thickBot="1">
      <c r="A3866" s="12" t="s">
        <v>22</v>
      </c>
      <c r="B3866" s="24">
        <v>0</v>
      </c>
      <c r="C3866" s="26">
        <v>0</v>
      </c>
      <c r="D3866" s="24">
        <v>0.41499999999999998</v>
      </c>
      <c r="E3866" s="26">
        <v>0.04</v>
      </c>
      <c r="F3866" s="26">
        <v>0.03</v>
      </c>
      <c r="G3866" s="26">
        <v>2.5999999999999999E-2</v>
      </c>
      <c r="H3866" s="190" t="s">
        <v>847</v>
      </c>
    </row>
    <row r="3867" spans="1:8" ht="16.5" thickBot="1">
      <c r="A3867" s="12" t="s">
        <v>23</v>
      </c>
      <c r="B3867" s="24">
        <v>0</v>
      </c>
      <c r="C3867" s="26">
        <v>0</v>
      </c>
      <c r="D3867" s="24">
        <v>0</v>
      </c>
      <c r="E3867" s="26">
        <v>0</v>
      </c>
      <c r="F3867" s="26">
        <v>0</v>
      </c>
      <c r="G3867" s="26">
        <v>0</v>
      </c>
      <c r="H3867" s="190" t="s">
        <v>856</v>
      </c>
    </row>
    <row r="3868" spans="1:8" ht="16.5" thickBot="1">
      <c r="A3868" s="12" t="s">
        <v>24</v>
      </c>
      <c r="B3868" s="24">
        <v>0</v>
      </c>
      <c r="C3868" s="26">
        <v>0</v>
      </c>
      <c r="D3868" s="24">
        <v>0</v>
      </c>
      <c r="E3868" s="26">
        <v>0</v>
      </c>
      <c r="F3868" s="26">
        <v>0</v>
      </c>
      <c r="G3868" s="26">
        <v>1E-3</v>
      </c>
      <c r="H3868" s="190" t="s">
        <v>818</v>
      </c>
    </row>
    <row r="3869" spans="1:8" ht="16.5" thickBot="1">
      <c r="A3869" s="12" t="s">
        <v>25</v>
      </c>
      <c r="B3869" s="24">
        <v>0</v>
      </c>
      <c r="C3869" s="26">
        <v>0</v>
      </c>
      <c r="D3869" s="24">
        <v>2E-3</v>
      </c>
      <c r="E3869" s="26">
        <v>4.0000000000000001E-3</v>
      </c>
      <c r="F3869" s="26">
        <v>0</v>
      </c>
      <c r="G3869" s="26">
        <v>0</v>
      </c>
      <c r="H3869" s="190" t="s">
        <v>26</v>
      </c>
    </row>
    <row r="3870" spans="1:8" ht="16.5" thickBot="1">
      <c r="A3870" s="12" t="s">
        <v>27</v>
      </c>
      <c r="B3870" s="24">
        <v>0.25896800000000003</v>
      </c>
      <c r="C3870" s="26">
        <v>0.88522980000000007</v>
      </c>
      <c r="D3870" s="24">
        <v>1.2257750000000001</v>
      </c>
      <c r="E3870" s="26">
        <v>1.3966939999999999</v>
      </c>
      <c r="F3870" s="26">
        <v>0</v>
      </c>
      <c r="G3870" s="26">
        <v>0</v>
      </c>
      <c r="H3870" s="190" t="s">
        <v>851</v>
      </c>
    </row>
    <row r="3871" spans="1:8" ht="16.5" thickBot="1">
      <c r="A3871" s="12" t="s">
        <v>28</v>
      </c>
      <c r="B3871" s="24">
        <v>6.0000000000000006E-4</v>
      </c>
      <c r="C3871" s="26">
        <v>3.0000000000000001E-3</v>
      </c>
      <c r="D3871" s="24">
        <v>0</v>
      </c>
      <c r="E3871" s="26">
        <v>0</v>
      </c>
      <c r="F3871" s="26">
        <v>0</v>
      </c>
      <c r="G3871" s="26">
        <v>0.26700000000000002</v>
      </c>
      <c r="H3871" s="190" t="s">
        <v>853</v>
      </c>
    </row>
    <row r="3872" spans="1:8" ht="16.5" thickBot="1">
      <c r="A3872" s="12" t="s">
        <v>29</v>
      </c>
      <c r="B3872" s="24">
        <v>0</v>
      </c>
      <c r="C3872" s="26">
        <v>0</v>
      </c>
      <c r="D3872" s="24">
        <v>0</v>
      </c>
      <c r="E3872" s="26">
        <v>0</v>
      </c>
      <c r="F3872" s="26">
        <v>0</v>
      </c>
      <c r="G3872" s="26">
        <v>0</v>
      </c>
      <c r="H3872" s="190" t="s">
        <v>821</v>
      </c>
    </row>
    <row r="3873" spans="1:8" ht="16.5" thickBot="1">
      <c r="A3873" s="12" t="s">
        <v>30</v>
      </c>
      <c r="B3873" s="24">
        <v>2.3E-2</v>
      </c>
      <c r="C3873" s="26">
        <v>8.0000000000000002E-3</v>
      </c>
      <c r="D3873" s="24">
        <v>0</v>
      </c>
      <c r="E3873" s="26">
        <v>0</v>
      </c>
      <c r="F3873" s="26">
        <v>7.0000000000000001E-3</v>
      </c>
      <c r="G3873" s="26">
        <v>9.1999999999999998E-2</v>
      </c>
      <c r="H3873" s="190" t="s">
        <v>848</v>
      </c>
    </row>
    <row r="3874" spans="1:8" ht="16.5" thickBot="1">
      <c r="A3874" s="12" t="s">
        <v>31</v>
      </c>
      <c r="B3874" s="24">
        <v>0.21199999999999999</v>
      </c>
      <c r="C3874" s="26">
        <v>0.126</v>
      </c>
      <c r="D3874" s="24">
        <v>1.1910000000000001</v>
      </c>
      <c r="E3874" s="26">
        <v>0.33800000000000002</v>
      </c>
      <c r="F3874" s="26">
        <v>2E-3</v>
      </c>
      <c r="G3874" s="26">
        <v>5.0000000000000001E-3</v>
      </c>
      <c r="H3874" s="190" t="s">
        <v>849</v>
      </c>
    </row>
    <row r="3875" spans="1:8" ht="16.5" thickBot="1">
      <c r="A3875" s="12" t="s">
        <v>32</v>
      </c>
      <c r="B3875" s="24">
        <v>0</v>
      </c>
      <c r="C3875" s="26">
        <v>1E-3</v>
      </c>
      <c r="D3875" s="24">
        <v>0</v>
      </c>
      <c r="E3875" s="26">
        <v>1E-3</v>
      </c>
      <c r="F3875" s="26">
        <v>0</v>
      </c>
      <c r="G3875" s="26">
        <v>0</v>
      </c>
      <c r="H3875" s="190" t="s">
        <v>854</v>
      </c>
    </row>
    <row r="3876" spans="1:8" ht="16.5" thickBot="1">
      <c r="A3876" s="12" t="s">
        <v>33</v>
      </c>
      <c r="B3876" s="24">
        <v>0.68100000000000005</v>
      </c>
      <c r="C3876" s="26">
        <v>1.5674535409342039</v>
      </c>
      <c r="D3876" s="24">
        <v>1.4490000000000001</v>
      </c>
      <c r="E3876" s="26">
        <v>4.4025868128778294</v>
      </c>
      <c r="F3876" s="26">
        <v>0.41599999999999998</v>
      </c>
      <c r="G3876" s="26">
        <v>0.154</v>
      </c>
      <c r="H3876" s="190" t="s">
        <v>852</v>
      </c>
    </row>
    <row r="3877" spans="1:8" ht="16.5" thickBot="1">
      <c r="A3877" s="12" t="s">
        <v>34</v>
      </c>
      <c r="B3877" s="24">
        <v>0</v>
      </c>
      <c r="C3877" s="26">
        <v>2E-3</v>
      </c>
      <c r="D3877" s="24">
        <v>0</v>
      </c>
      <c r="E3877" s="26">
        <v>0</v>
      </c>
      <c r="F3877" s="26">
        <v>0</v>
      </c>
      <c r="G3877" s="26">
        <v>6.0000000000000001E-3</v>
      </c>
      <c r="H3877" s="190" t="s">
        <v>850</v>
      </c>
    </row>
    <row r="3878" spans="1:8" ht="16.5" thickBot="1">
      <c r="A3878" s="12" t="s">
        <v>35</v>
      </c>
      <c r="B3878" s="24">
        <v>0</v>
      </c>
      <c r="C3878" s="26">
        <v>0</v>
      </c>
      <c r="D3878" s="24">
        <v>0</v>
      </c>
      <c r="E3878" s="26">
        <v>0</v>
      </c>
      <c r="F3878" s="26">
        <v>0</v>
      </c>
      <c r="G3878" s="26">
        <v>0</v>
      </c>
      <c r="H3878" s="190" t="s">
        <v>36</v>
      </c>
    </row>
    <row r="3879" spans="1:8" ht="16.5" thickBot="1">
      <c r="A3879" s="54" t="s">
        <v>37</v>
      </c>
      <c r="B3879" s="27">
        <v>0</v>
      </c>
      <c r="C3879" s="28">
        <v>0</v>
      </c>
      <c r="D3879" s="27">
        <v>0</v>
      </c>
      <c r="E3879" s="28">
        <v>0</v>
      </c>
      <c r="F3879" s="26">
        <v>0</v>
      </c>
      <c r="G3879" s="26">
        <v>0</v>
      </c>
      <c r="H3879" s="189" t="s">
        <v>38</v>
      </c>
    </row>
    <row r="3880" spans="1:8" ht="16.5" thickBot="1">
      <c r="A3880" s="75" t="s">
        <v>552</v>
      </c>
      <c r="B3880" s="77">
        <f t="shared" ref="B3880" si="488">SUM(B3858:B3879)</f>
        <v>1.2545680000000001</v>
      </c>
      <c r="C3880" s="77">
        <f t="shared" ref="C3880" si="489">SUM(C3858:C3879)</f>
        <v>2.9596833409342036</v>
      </c>
      <c r="D3880" s="77">
        <f t="shared" ref="D3880" si="490">SUM(D3858:D3879)</f>
        <v>4.4207749999999999</v>
      </c>
      <c r="E3880" s="77">
        <f t="shared" ref="E3880:G3880" si="491">SUM(E3858:E3879)</f>
        <v>6.8932808128778298</v>
      </c>
      <c r="F3880" s="77">
        <f t="shared" si="491"/>
        <v>0.60499999999999998</v>
      </c>
      <c r="G3880" s="77">
        <f t="shared" si="491"/>
        <v>1.478</v>
      </c>
      <c r="H3880" s="118" t="s">
        <v>855</v>
      </c>
    </row>
    <row r="3881" spans="1:8" ht="16.5" thickBot="1">
      <c r="A3881" s="75" t="s">
        <v>545</v>
      </c>
      <c r="B3881" s="77">
        <v>525.34199999999998</v>
      </c>
      <c r="C3881" s="77">
        <v>1428.944</v>
      </c>
      <c r="D3881" s="77">
        <v>476.44900000000001</v>
      </c>
      <c r="E3881" s="77">
        <v>1392.0619999999999</v>
      </c>
      <c r="F3881" s="126">
        <f>D3881/E3881*G3881</f>
        <v>491.16384162127838</v>
      </c>
      <c r="G3881" s="126">
        <v>1435.0550000000001</v>
      </c>
      <c r="H3881" s="112" t="s">
        <v>553</v>
      </c>
    </row>
    <row r="3893" spans="1:9">
      <c r="A3893" s="119" t="s">
        <v>338</v>
      </c>
      <c r="H3893" s="120" t="s">
        <v>339</v>
      </c>
    </row>
    <row r="3894" spans="1:9">
      <c r="A3894" s="97" t="s">
        <v>753</v>
      </c>
      <c r="H3894" s="102" t="s">
        <v>357</v>
      </c>
    </row>
    <row r="3895" spans="1:9" ht="16.5" customHeight="1" thickBot="1">
      <c r="A3895" s="68" t="s">
        <v>43</v>
      </c>
      <c r="E3895" s="38"/>
      <c r="G3895" s="38" t="s">
        <v>477</v>
      </c>
      <c r="H3895" s="38" t="s">
        <v>476</v>
      </c>
    </row>
    <row r="3896" spans="1:9" ht="16.5" thickBot="1">
      <c r="A3896" s="55" t="s">
        <v>7</v>
      </c>
      <c r="B3896" s="238">
        <v>2016</v>
      </c>
      <c r="C3896" s="239"/>
      <c r="D3896" s="238">
        <v>2017</v>
      </c>
      <c r="E3896" s="239"/>
      <c r="F3896" s="238">
        <v>2018</v>
      </c>
      <c r="G3896" s="239"/>
      <c r="H3896" s="56" t="s">
        <v>3</v>
      </c>
    </row>
    <row r="3897" spans="1:9">
      <c r="A3897" s="57"/>
      <c r="B3897" s="54" t="s">
        <v>46</v>
      </c>
      <c r="C3897" s="103" t="s">
        <v>47</v>
      </c>
      <c r="D3897" s="103" t="s">
        <v>46</v>
      </c>
      <c r="E3897" s="22" t="s">
        <v>47</v>
      </c>
      <c r="F3897" s="103" t="s">
        <v>46</v>
      </c>
      <c r="G3897" s="22" t="s">
        <v>47</v>
      </c>
      <c r="H3897" s="58"/>
    </row>
    <row r="3898" spans="1:9" ht="16.5" thickBot="1">
      <c r="A3898" s="59"/>
      <c r="B3898" s="23" t="s">
        <v>48</v>
      </c>
      <c r="C3898" s="6" t="s">
        <v>49</v>
      </c>
      <c r="D3898" s="107" t="s">
        <v>48</v>
      </c>
      <c r="E3898" s="2" t="s">
        <v>49</v>
      </c>
      <c r="F3898" s="107" t="s">
        <v>48</v>
      </c>
      <c r="G3898" s="2" t="s">
        <v>49</v>
      </c>
      <c r="H3898" s="60"/>
    </row>
    <row r="3899" spans="1:9" ht="17.25" thickTop="1" thickBot="1">
      <c r="A3899" s="12" t="s">
        <v>13</v>
      </c>
      <c r="B3899" s="24">
        <v>0.115</v>
      </c>
      <c r="C3899" s="26">
        <v>1.1719999999999999</v>
      </c>
      <c r="D3899" s="24">
        <v>9.5000000000000001E-2</v>
      </c>
      <c r="E3899" s="26">
        <v>1.5720000000000001</v>
      </c>
      <c r="F3899" s="26">
        <v>0.113</v>
      </c>
      <c r="G3899" s="26">
        <v>2.5880000000000001</v>
      </c>
      <c r="H3899" s="109" t="s">
        <v>819</v>
      </c>
    </row>
    <row r="3900" spans="1:9" ht="16.5" thickBot="1">
      <c r="A3900" s="12" t="s">
        <v>14</v>
      </c>
      <c r="B3900" s="24">
        <v>5.8000000000000003E-2</v>
      </c>
      <c r="C3900" s="26">
        <v>0.42299999999999999</v>
      </c>
      <c r="D3900" s="24">
        <v>4.5999999999999999E-2</v>
      </c>
      <c r="E3900" s="26">
        <v>1.04</v>
      </c>
      <c r="F3900" s="26">
        <v>4.9000000000000002E-2</v>
      </c>
      <c r="G3900" s="26">
        <v>0.81200000000000006</v>
      </c>
      <c r="H3900" s="109" t="s">
        <v>840</v>
      </c>
    </row>
    <row r="3901" spans="1:9" ht="16.5" thickBot="1">
      <c r="A3901" s="12" t="s">
        <v>15</v>
      </c>
      <c r="B3901" s="24">
        <v>1E-3</v>
      </c>
      <c r="C3901" s="26">
        <v>4.2999999999999997E-2</v>
      </c>
      <c r="D3901" s="24">
        <v>0</v>
      </c>
      <c r="E3901" s="26">
        <v>0</v>
      </c>
      <c r="F3901" s="26">
        <v>4.0000000000000001E-3</v>
      </c>
      <c r="G3901" s="26">
        <v>0.24</v>
      </c>
      <c r="H3901" s="109" t="s">
        <v>841</v>
      </c>
    </row>
    <row r="3902" spans="1:9" ht="16.5" thickBot="1">
      <c r="A3902" s="12" t="s">
        <v>16</v>
      </c>
      <c r="B3902" s="24">
        <v>0</v>
      </c>
      <c r="C3902" s="26">
        <v>0</v>
      </c>
      <c r="D3902" s="24">
        <v>0</v>
      </c>
      <c r="E3902" s="26">
        <v>0</v>
      </c>
      <c r="F3902" s="26">
        <v>0</v>
      </c>
      <c r="G3902" s="26">
        <v>0</v>
      </c>
      <c r="H3902" s="109" t="s">
        <v>844</v>
      </c>
    </row>
    <row r="3903" spans="1:9" ht="16.5" thickBot="1">
      <c r="A3903" s="12" t="s">
        <v>17</v>
      </c>
      <c r="B3903" s="24">
        <v>4.1000000000000002E-2</v>
      </c>
      <c r="C3903" s="26">
        <v>2.6337524000000001E-4</v>
      </c>
      <c r="D3903" s="24">
        <v>0</v>
      </c>
      <c r="E3903" s="26">
        <v>0</v>
      </c>
      <c r="F3903" s="26">
        <v>0</v>
      </c>
      <c r="G3903" s="26">
        <v>0</v>
      </c>
      <c r="H3903" s="109" t="s">
        <v>845</v>
      </c>
      <c r="I3903" s="4" t="s">
        <v>551</v>
      </c>
    </row>
    <row r="3904" spans="1:9" ht="16.5" thickBot="1">
      <c r="A3904" s="12" t="s">
        <v>18</v>
      </c>
      <c r="B3904" s="24">
        <v>0</v>
      </c>
      <c r="C3904" s="26">
        <v>0</v>
      </c>
      <c r="D3904" s="24">
        <v>0</v>
      </c>
      <c r="E3904" s="26">
        <v>0</v>
      </c>
      <c r="F3904" s="26">
        <v>0</v>
      </c>
      <c r="G3904" s="26">
        <v>0</v>
      </c>
      <c r="H3904" s="109" t="s">
        <v>820</v>
      </c>
    </row>
    <row r="3905" spans="1:8" ht="16.5" thickBot="1">
      <c r="A3905" s="12" t="s">
        <v>19</v>
      </c>
      <c r="B3905" s="24">
        <v>0</v>
      </c>
      <c r="C3905" s="26">
        <v>0</v>
      </c>
      <c r="D3905" s="24">
        <v>0</v>
      </c>
      <c r="E3905" s="26">
        <v>0</v>
      </c>
      <c r="F3905" s="26">
        <v>0</v>
      </c>
      <c r="G3905" s="26">
        <v>0</v>
      </c>
      <c r="H3905" s="109" t="s">
        <v>20</v>
      </c>
    </row>
    <row r="3906" spans="1:8" ht="16.5" thickBot="1">
      <c r="A3906" s="12" t="s">
        <v>21</v>
      </c>
      <c r="B3906" s="24">
        <v>1.5009999999999999</v>
      </c>
      <c r="C3906" s="26">
        <v>10.210000000000001</v>
      </c>
      <c r="D3906" s="24">
        <v>1.1539999999999999</v>
      </c>
      <c r="E3906" s="26">
        <v>11.929</v>
      </c>
      <c r="F3906" s="26">
        <v>0.40300000000000002</v>
      </c>
      <c r="G3906" s="26">
        <v>7.157</v>
      </c>
      <c r="H3906" s="109" t="s">
        <v>846</v>
      </c>
    </row>
    <row r="3907" spans="1:8" ht="16.5" thickBot="1">
      <c r="A3907" s="12" t="s">
        <v>22</v>
      </c>
      <c r="B3907" s="24">
        <v>0</v>
      </c>
      <c r="C3907" s="26">
        <v>0</v>
      </c>
      <c r="D3907" s="24">
        <v>3.1E-2</v>
      </c>
      <c r="E3907" s="26">
        <v>1.1020000000000001</v>
      </c>
      <c r="F3907" s="26">
        <v>0</v>
      </c>
      <c r="G3907" s="26">
        <v>0</v>
      </c>
      <c r="H3907" s="109" t="s">
        <v>847</v>
      </c>
    </row>
    <row r="3908" spans="1:8" ht="16.5" thickBot="1">
      <c r="A3908" s="12" t="s">
        <v>23</v>
      </c>
      <c r="B3908" s="24">
        <v>0</v>
      </c>
      <c r="C3908" s="26">
        <v>0</v>
      </c>
      <c r="D3908" s="24">
        <v>5.3448275862068967E-4</v>
      </c>
      <c r="E3908" s="26">
        <v>1.9E-2</v>
      </c>
      <c r="F3908" s="26">
        <v>0</v>
      </c>
      <c r="G3908" s="26">
        <v>0</v>
      </c>
      <c r="H3908" s="109" t="s">
        <v>856</v>
      </c>
    </row>
    <row r="3909" spans="1:8" ht="16.5" thickBot="1">
      <c r="A3909" s="12" t="s">
        <v>24</v>
      </c>
      <c r="B3909" s="24">
        <v>0</v>
      </c>
      <c r="C3909" s="26">
        <v>0</v>
      </c>
      <c r="D3909" s="24">
        <v>0</v>
      </c>
      <c r="E3909" s="26">
        <v>0</v>
      </c>
      <c r="F3909" s="26">
        <v>0</v>
      </c>
      <c r="G3909" s="26">
        <v>0</v>
      </c>
      <c r="H3909" s="109" t="s">
        <v>818</v>
      </c>
    </row>
    <row r="3910" spans="1:8" ht="16.5" thickBot="1">
      <c r="A3910" s="12" t="s">
        <v>25</v>
      </c>
      <c r="B3910" s="24">
        <v>1.7000000000000001E-2</v>
      </c>
      <c r="C3910" s="26">
        <v>0.51700000000000002</v>
      </c>
      <c r="D3910" s="24">
        <v>8.0000000000000002E-3</v>
      </c>
      <c r="E3910" s="26">
        <v>0.63700000000000001</v>
      </c>
      <c r="F3910" s="26">
        <v>6.0000000000000001E-3</v>
      </c>
      <c r="G3910" s="26">
        <v>9.6000000000000002E-2</v>
      </c>
      <c r="H3910" s="109" t="s">
        <v>26</v>
      </c>
    </row>
    <row r="3911" spans="1:8" ht="16.5" thickBot="1">
      <c r="A3911" s="12" t="s">
        <v>27</v>
      </c>
      <c r="B3911" s="24">
        <v>4.3999999999999997E-2</v>
      </c>
      <c r="C3911" s="26">
        <v>8.4000000000000005E-2</v>
      </c>
      <c r="D3911" s="24">
        <v>8.5999999999999993E-2</v>
      </c>
      <c r="E3911" s="26">
        <v>0.14699999999999999</v>
      </c>
      <c r="F3911" s="26">
        <v>0</v>
      </c>
      <c r="G3911" s="26">
        <v>0</v>
      </c>
      <c r="H3911" s="109" t="s">
        <v>851</v>
      </c>
    </row>
    <row r="3912" spans="1:8" ht="16.5" thickBot="1">
      <c r="A3912" s="12" t="s">
        <v>28</v>
      </c>
      <c r="B3912" s="24">
        <v>0</v>
      </c>
      <c r="C3912" s="26">
        <v>0</v>
      </c>
      <c r="D3912" s="24">
        <v>0</v>
      </c>
      <c r="E3912" s="26">
        <v>0</v>
      </c>
      <c r="F3912" s="26">
        <v>0</v>
      </c>
      <c r="G3912" s="26">
        <v>0</v>
      </c>
      <c r="H3912" s="109" t="s">
        <v>853</v>
      </c>
    </row>
    <row r="3913" spans="1:8" ht="16.5" thickBot="1">
      <c r="A3913" s="12" t="s">
        <v>29</v>
      </c>
      <c r="B3913" s="24">
        <v>0</v>
      </c>
      <c r="C3913" s="26">
        <v>0</v>
      </c>
      <c r="D3913" s="24">
        <v>0</v>
      </c>
      <c r="E3913" s="26">
        <v>0</v>
      </c>
      <c r="F3913" s="26">
        <v>0</v>
      </c>
      <c r="G3913" s="26">
        <v>0</v>
      </c>
      <c r="H3913" s="109" t="s">
        <v>821</v>
      </c>
    </row>
    <row r="3914" spans="1:8" ht="16.5" thickBot="1">
      <c r="A3914" s="12" t="s">
        <v>30</v>
      </c>
      <c r="B3914" s="24">
        <v>5.0000000000000001E-3</v>
      </c>
      <c r="C3914" s="26">
        <v>2.4E-2</v>
      </c>
      <c r="D3914" s="24">
        <v>1.9791666666666669E-2</v>
      </c>
      <c r="E3914" s="26">
        <v>9.5000000000000001E-2</v>
      </c>
      <c r="F3914" s="26">
        <v>0.108</v>
      </c>
      <c r="G3914" s="26">
        <v>0.11600000000000001</v>
      </c>
      <c r="H3914" s="109" t="s">
        <v>848</v>
      </c>
    </row>
    <row r="3915" spans="1:8" ht="16.5" thickBot="1">
      <c r="A3915" s="12" t="s">
        <v>31</v>
      </c>
      <c r="B3915" s="24">
        <v>0</v>
      </c>
      <c r="C3915" s="26">
        <v>0</v>
      </c>
      <c r="D3915" s="24">
        <v>1E-3</v>
      </c>
      <c r="E3915" s="26">
        <v>3.0000000000000001E-3</v>
      </c>
      <c r="F3915" s="26">
        <v>2E-3</v>
      </c>
      <c r="G3915" s="26">
        <v>7.0000000000000001E-3</v>
      </c>
      <c r="H3915" s="109" t="s">
        <v>849</v>
      </c>
    </row>
    <row r="3916" spans="1:8" ht="16.5" thickBot="1">
      <c r="A3916" s="12" t="s">
        <v>32</v>
      </c>
      <c r="B3916" s="24">
        <v>0</v>
      </c>
      <c r="C3916" s="26">
        <v>0</v>
      </c>
      <c r="D3916" s="24">
        <v>0</v>
      </c>
      <c r="E3916" s="26">
        <v>0</v>
      </c>
      <c r="F3916" s="26">
        <v>0</v>
      </c>
      <c r="G3916" s="26">
        <v>0</v>
      </c>
      <c r="H3916" s="109" t="s">
        <v>854</v>
      </c>
    </row>
    <row r="3917" spans="1:8" ht="16.5" thickBot="1">
      <c r="A3917" s="12" t="s">
        <v>33</v>
      </c>
      <c r="B3917" s="24">
        <v>1.4683999999999999E-2</v>
      </c>
      <c r="C3917" s="26">
        <v>0.10718232044198894</v>
      </c>
      <c r="D3917" s="24">
        <v>8.5969000000000004E-2</v>
      </c>
      <c r="E3917" s="26">
        <v>8.4465063967383666E-2</v>
      </c>
      <c r="F3917" s="26">
        <v>1.7000000000000001E-2</v>
      </c>
      <c r="G3917" s="26">
        <v>0.04</v>
      </c>
      <c r="H3917" s="109" t="s">
        <v>852</v>
      </c>
    </row>
    <row r="3918" spans="1:8" ht="16.5" thickBot="1">
      <c r="A3918" s="12" t="s">
        <v>34</v>
      </c>
      <c r="B3918" s="24">
        <v>3.6999999999999998E-2</v>
      </c>
      <c r="C3918" s="26">
        <v>0.41</v>
      </c>
      <c r="D3918" s="24">
        <v>2.1999999999999999E-2</v>
      </c>
      <c r="E3918" s="26">
        <v>0.379</v>
      </c>
      <c r="F3918" s="26">
        <v>7.0000000000000001E-3</v>
      </c>
      <c r="G3918" s="26">
        <v>0.16600000000000001</v>
      </c>
      <c r="H3918" s="109" t="s">
        <v>850</v>
      </c>
    </row>
    <row r="3919" spans="1:8" ht="16.5" thickBot="1">
      <c r="A3919" s="12" t="s">
        <v>35</v>
      </c>
      <c r="B3919" s="24">
        <v>0</v>
      </c>
      <c r="C3919" s="26">
        <v>0</v>
      </c>
      <c r="D3919" s="24">
        <v>0</v>
      </c>
      <c r="E3919" s="26">
        <v>0</v>
      </c>
      <c r="F3919" s="26">
        <v>0</v>
      </c>
      <c r="G3919" s="26">
        <v>0</v>
      </c>
      <c r="H3919" s="109" t="s">
        <v>36</v>
      </c>
    </row>
    <row r="3920" spans="1:8" ht="16.5" thickBot="1">
      <c r="A3920" s="54" t="s">
        <v>37</v>
      </c>
      <c r="B3920" s="27">
        <v>0</v>
      </c>
      <c r="C3920" s="28">
        <v>0</v>
      </c>
      <c r="D3920" s="27">
        <v>0</v>
      </c>
      <c r="E3920" s="28">
        <v>0</v>
      </c>
      <c r="F3920" s="26">
        <v>0</v>
      </c>
      <c r="G3920" s="26">
        <v>0</v>
      </c>
      <c r="H3920" s="108" t="s">
        <v>38</v>
      </c>
    </row>
    <row r="3921" spans="1:8" ht="16.5" thickBot="1">
      <c r="A3921" s="75" t="s">
        <v>552</v>
      </c>
      <c r="B3921" s="77">
        <f t="shared" ref="B3921" si="492">SUM(B3899:B3920)</f>
        <v>1.8336839999999996</v>
      </c>
      <c r="C3921" s="77">
        <f t="shared" ref="C3921" si="493">SUM(C3899:C3920)</f>
        <v>12.990445695681988</v>
      </c>
      <c r="D3921" s="77">
        <f t="shared" ref="D3921" si="494">SUM(D3899:D3920)</f>
        <v>1.5492951494252871</v>
      </c>
      <c r="E3921" s="77">
        <f t="shared" ref="E3921:G3921" si="495">SUM(E3899:E3920)</f>
        <v>17.007465063967381</v>
      </c>
      <c r="F3921" s="77">
        <f t="shared" si="495"/>
        <v>0.70900000000000007</v>
      </c>
      <c r="G3921" s="77">
        <f t="shared" si="495"/>
        <v>11.222</v>
      </c>
      <c r="H3921" s="118" t="s">
        <v>855</v>
      </c>
    </row>
    <row r="3922" spans="1:8" ht="16.5" thickBot="1">
      <c r="A3922" s="75" t="s">
        <v>545</v>
      </c>
      <c r="B3922" s="77">
        <v>336.34063850282098</v>
      </c>
      <c r="C3922" s="77">
        <v>2746.2779999999998</v>
      </c>
      <c r="D3922" s="77">
        <v>223.46839151948302</v>
      </c>
      <c r="E3922" s="77">
        <v>2867.395</v>
      </c>
      <c r="F3922" s="126">
        <f>D3922/E3922*G3922</f>
        <v>254.14348366369455</v>
      </c>
      <c r="G3922" s="126">
        <v>3260.9969999999998</v>
      </c>
      <c r="H3922" s="112" t="s">
        <v>553</v>
      </c>
    </row>
    <row r="3928" spans="1:8">
      <c r="A3928" s="119" t="s">
        <v>341</v>
      </c>
      <c r="H3928" s="120" t="s">
        <v>342</v>
      </c>
    </row>
    <row r="3929" spans="1:8">
      <c r="A3929" s="97" t="s">
        <v>754</v>
      </c>
      <c r="H3929" s="102" t="s">
        <v>360</v>
      </c>
    </row>
    <row r="3930" spans="1:8" ht="16.5" customHeight="1" thickBot="1">
      <c r="A3930" s="68" t="s">
        <v>361</v>
      </c>
      <c r="E3930" s="38"/>
      <c r="G3930" s="38" t="s">
        <v>477</v>
      </c>
      <c r="H3930" s="38" t="s">
        <v>476</v>
      </c>
    </row>
    <row r="3931" spans="1:8" ht="16.5" thickBot="1">
      <c r="A3931" s="55" t="s">
        <v>7</v>
      </c>
      <c r="B3931" s="238">
        <v>2016</v>
      </c>
      <c r="C3931" s="239"/>
      <c r="D3931" s="238">
        <v>2017</v>
      </c>
      <c r="E3931" s="239"/>
      <c r="F3931" s="238">
        <v>2018</v>
      </c>
      <c r="G3931" s="239"/>
      <c r="H3931" s="56" t="s">
        <v>3</v>
      </c>
    </row>
    <row r="3932" spans="1:8">
      <c r="A3932" s="57"/>
      <c r="B3932" s="54" t="s">
        <v>362</v>
      </c>
      <c r="C3932" s="103" t="s">
        <v>47</v>
      </c>
      <c r="D3932" s="103" t="s">
        <v>362</v>
      </c>
      <c r="E3932" s="22" t="s">
        <v>47</v>
      </c>
      <c r="F3932" s="188" t="s">
        <v>46</v>
      </c>
      <c r="G3932" s="22" t="s">
        <v>47</v>
      </c>
      <c r="H3932" s="58"/>
    </row>
    <row r="3933" spans="1:8" ht="16.5" thickBot="1">
      <c r="A3933" s="59"/>
      <c r="B3933" s="23" t="s">
        <v>363</v>
      </c>
      <c r="C3933" s="6" t="s">
        <v>49</v>
      </c>
      <c r="D3933" s="107" t="s">
        <v>363</v>
      </c>
      <c r="E3933" s="2" t="s">
        <v>49</v>
      </c>
      <c r="F3933" s="187" t="s">
        <v>48</v>
      </c>
      <c r="G3933" s="2" t="s">
        <v>49</v>
      </c>
      <c r="H3933" s="60"/>
    </row>
    <row r="3934" spans="1:8" ht="17.25" thickTop="1" thickBot="1">
      <c r="A3934" s="12" t="s">
        <v>13</v>
      </c>
      <c r="B3934" s="24">
        <v>0</v>
      </c>
      <c r="C3934" s="26">
        <v>0</v>
      </c>
      <c r="D3934" s="24">
        <v>0</v>
      </c>
      <c r="E3934" s="26">
        <v>0</v>
      </c>
      <c r="F3934" s="26">
        <v>0</v>
      </c>
      <c r="G3934" s="26">
        <v>0</v>
      </c>
      <c r="H3934" s="190" t="s">
        <v>819</v>
      </c>
    </row>
    <row r="3935" spans="1:8" ht="16.5" thickBot="1">
      <c r="A3935" s="12" t="s">
        <v>14</v>
      </c>
      <c r="B3935" s="24">
        <v>0</v>
      </c>
      <c r="C3935" s="26">
        <v>0</v>
      </c>
      <c r="D3935" s="24">
        <v>0</v>
      </c>
      <c r="E3935" s="26">
        <v>0</v>
      </c>
      <c r="F3935" s="26">
        <v>0</v>
      </c>
      <c r="G3935" s="26">
        <v>2E-3</v>
      </c>
      <c r="H3935" s="190" t="s">
        <v>840</v>
      </c>
    </row>
    <row r="3936" spans="1:8" ht="16.5" thickBot="1">
      <c r="A3936" s="12" t="s">
        <v>15</v>
      </c>
      <c r="B3936" s="24">
        <v>2E-3</v>
      </c>
      <c r="C3936" s="26">
        <v>4.2999999999999997E-2</v>
      </c>
      <c r="D3936" s="24">
        <v>1E-3</v>
      </c>
      <c r="E3936" s="26">
        <v>5.8999999999999997E-2</v>
      </c>
      <c r="F3936" s="26">
        <v>11.183</v>
      </c>
      <c r="G3936" s="26">
        <v>0.214</v>
      </c>
      <c r="H3936" s="190" t="s">
        <v>841</v>
      </c>
    </row>
    <row r="3937" spans="1:8" ht="16.5" thickBot="1">
      <c r="A3937" s="12" t="s">
        <v>16</v>
      </c>
      <c r="B3937" s="24">
        <v>0</v>
      </c>
      <c r="C3937" s="26">
        <v>0</v>
      </c>
      <c r="D3937" s="24">
        <v>0</v>
      </c>
      <c r="E3937" s="26">
        <v>0</v>
      </c>
      <c r="F3937" s="26">
        <v>0</v>
      </c>
      <c r="G3937" s="26">
        <v>0</v>
      </c>
      <c r="H3937" s="190" t="s">
        <v>844</v>
      </c>
    </row>
    <row r="3938" spans="1:8" ht="16.5" thickBot="1">
      <c r="A3938" s="12" t="s">
        <v>17</v>
      </c>
      <c r="B3938" s="24">
        <v>0</v>
      </c>
      <c r="C3938" s="26">
        <v>0</v>
      </c>
      <c r="D3938" s="24">
        <v>0</v>
      </c>
      <c r="E3938" s="26">
        <v>0</v>
      </c>
      <c r="F3938" s="26">
        <v>0</v>
      </c>
      <c r="G3938" s="26">
        <v>0</v>
      </c>
      <c r="H3938" s="190" t="s">
        <v>845</v>
      </c>
    </row>
    <row r="3939" spans="1:8" ht="16.5" thickBot="1">
      <c r="A3939" s="12" t="s">
        <v>18</v>
      </c>
      <c r="B3939" s="24">
        <v>0</v>
      </c>
      <c r="C3939" s="26">
        <v>0</v>
      </c>
      <c r="D3939" s="24">
        <v>0</v>
      </c>
      <c r="E3939" s="26">
        <v>0</v>
      </c>
      <c r="F3939" s="26">
        <v>0</v>
      </c>
      <c r="G3939" s="26">
        <v>0</v>
      </c>
      <c r="H3939" s="190" t="s">
        <v>820</v>
      </c>
    </row>
    <row r="3940" spans="1:8" ht="16.5" thickBot="1">
      <c r="A3940" s="12" t="s">
        <v>19</v>
      </c>
      <c r="B3940" s="24">
        <v>0</v>
      </c>
      <c r="C3940" s="26">
        <v>0</v>
      </c>
      <c r="D3940" s="24">
        <v>0</v>
      </c>
      <c r="E3940" s="26">
        <v>0</v>
      </c>
      <c r="F3940" s="26">
        <v>0</v>
      </c>
      <c r="G3940" s="26">
        <v>0</v>
      </c>
      <c r="H3940" s="190" t="s">
        <v>20</v>
      </c>
    </row>
    <row r="3941" spans="1:8" ht="16.5" thickBot="1">
      <c r="A3941" s="12" t="s">
        <v>21</v>
      </c>
      <c r="B3941" s="24">
        <v>5.3125000000000004E-4</v>
      </c>
      <c r="C3941" s="26">
        <v>1E-3</v>
      </c>
      <c r="D3941" s="24">
        <v>0</v>
      </c>
      <c r="E3941" s="26">
        <v>0</v>
      </c>
      <c r="F3941" s="26">
        <v>0</v>
      </c>
      <c r="G3941" s="26">
        <v>0</v>
      </c>
      <c r="H3941" s="190" t="s">
        <v>846</v>
      </c>
    </row>
    <row r="3942" spans="1:8" ht="16.5" thickBot="1">
      <c r="A3942" s="12" t="s">
        <v>22</v>
      </c>
      <c r="B3942" s="24">
        <v>0</v>
      </c>
      <c r="C3942" s="26">
        <v>0</v>
      </c>
      <c r="D3942" s="24">
        <v>0</v>
      </c>
      <c r="E3942" s="26">
        <v>0</v>
      </c>
      <c r="F3942" s="26">
        <v>0</v>
      </c>
      <c r="G3942" s="26">
        <v>0</v>
      </c>
      <c r="H3942" s="190" t="s">
        <v>847</v>
      </c>
    </row>
    <row r="3943" spans="1:8" ht="16.5" thickBot="1">
      <c r="A3943" s="12" t="s">
        <v>23</v>
      </c>
      <c r="B3943" s="24">
        <v>0</v>
      </c>
      <c r="C3943" s="26">
        <v>0</v>
      </c>
      <c r="D3943" s="24">
        <v>0</v>
      </c>
      <c r="E3943" s="26">
        <v>0</v>
      </c>
      <c r="F3943" s="26">
        <v>0</v>
      </c>
      <c r="G3943" s="26">
        <v>0</v>
      </c>
      <c r="H3943" s="190" t="s">
        <v>856</v>
      </c>
    </row>
    <row r="3944" spans="1:8" ht="16.5" thickBot="1">
      <c r="A3944" s="12" t="s">
        <v>24</v>
      </c>
      <c r="B3944" s="24">
        <v>0</v>
      </c>
      <c r="C3944" s="26">
        <v>0</v>
      </c>
      <c r="D3944" s="24">
        <v>0</v>
      </c>
      <c r="E3944" s="26">
        <v>0</v>
      </c>
      <c r="F3944" s="26">
        <v>0</v>
      </c>
      <c r="G3944" s="26">
        <v>0</v>
      </c>
      <c r="H3944" s="190" t="s">
        <v>818</v>
      </c>
    </row>
    <row r="3945" spans="1:8" ht="16.5" thickBot="1">
      <c r="A3945" s="12" t="s">
        <v>25</v>
      </c>
      <c r="B3945" s="24">
        <v>2E-3</v>
      </c>
      <c r="C3945" s="26">
        <v>0.10199999999999999</v>
      </c>
      <c r="D3945" s="24">
        <v>0</v>
      </c>
      <c r="E3945" s="26">
        <v>0</v>
      </c>
      <c r="F3945" s="26">
        <v>2E-3</v>
      </c>
      <c r="G3945" s="26">
        <v>1.7000000000000001E-2</v>
      </c>
      <c r="H3945" s="190" t="s">
        <v>26</v>
      </c>
    </row>
    <row r="3946" spans="1:8" ht="16.5" thickBot="1">
      <c r="A3946" s="12" t="s">
        <v>27</v>
      </c>
      <c r="B3946" s="24">
        <v>0</v>
      </c>
      <c r="C3946" s="26">
        <v>0</v>
      </c>
      <c r="D3946" s="24">
        <v>2.8299999999999999E-4</v>
      </c>
      <c r="E3946" s="26">
        <v>2.5609999999999999E-3</v>
      </c>
      <c r="F3946" s="26">
        <v>0</v>
      </c>
      <c r="G3946" s="26">
        <v>0</v>
      </c>
      <c r="H3946" s="190" t="s">
        <v>851</v>
      </c>
    </row>
    <row r="3947" spans="1:8" ht="16.5" thickBot="1">
      <c r="A3947" s="12" t="s">
        <v>28</v>
      </c>
      <c r="B3947" s="24">
        <v>0</v>
      </c>
      <c r="C3947" s="26">
        <v>0</v>
      </c>
      <c r="D3947" s="24">
        <v>0</v>
      </c>
      <c r="E3947" s="26">
        <v>0</v>
      </c>
      <c r="F3947" s="26">
        <v>0</v>
      </c>
      <c r="G3947" s="26">
        <v>0</v>
      </c>
      <c r="H3947" s="190" t="s">
        <v>853</v>
      </c>
    </row>
    <row r="3948" spans="1:8" ht="16.5" thickBot="1">
      <c r="A3948" s="12" t="s">
        <v>29</v>
      </c>
      <c r="B3948" s="24">
        <v>0</v>
      </c>
      <c r="C3948" s="26">
        <v>0</v>
      </c>
      <c r="D3948" s="24">
        <v>0</v>
      </c>
      <c r="E3948" s="26">
        <v>0</v>
      </c>
      <c r="F3948" s="26">
        <v>0</v>
      </c>
      <c r="G3948" s="26">
        <v>0</v>
      </c>
      <c r="H3948" s="190" t="s">
        <v>821</v>
      </c>
    </row>
    <row r="3949" spans="1:8" ht="16.5" thickBot="1">
      <c r="A3949" s="12" t="s">
        <v>30</v>
      </c>
      <c r="B3949" s="24">
        <v>1.7000000000000001E-2</v>
      </c>
      <c r="C3949" s="26">
        <v>3.2000000000000001E-2</v>
      </c>
      <c r="D3949" s="24">
        <v>1E-3</v>
      </c>
      <c r="E3949" s="26">
        <v>7.0000000000000001E-3</v>
      </c>
      <c r="F3949" s="26">
        <v>0</v>
      </c>
      <c r="G3949" s="26">
        <v>0</v>
      </c>
      <c r="H3949" s="190" t="s">
        <v>848</v>
      </c>
    </row>
    <row r="3950" spans="1:8" ht="16.5" thickBot="1">
      <c r="A3950" s="12" t="s">
        <v>31</v>
      </c>
      <c r="B3950" s="24">
        <v>0</v>
      </c>
      <c r="C3950" s="26">
        <v>0</v>
      </c>
      <c r="D3950" s="24">
        <v>0</v>
      </c>
      <c r="E3950" s="26">
        <v>0</v>
      </c>
      <c r="F3950" s="26">
        <v>0</v>
      </c>
      <c r="G3950" s="26">
        <v>0</v>
      </c>
      <c r="H3950" s="190" t="s">
        <v>849</v>
      </c>
    </row>
    <row r="3951" spans="1:8" ht="16.5" thickBot="1">
      <c r="A3951" s="12" t="s">
        <v>32</v>
      </c>
      <c r="B3951" s="24">
        <v>0</v>
      </c>
      <c r="C3951" s="26">
        <v>0</v>
      </c>
      <c r="D3951" s="24">
        <v>0</v>
      </c>
      <c r="E3951" s="26">
        <v>0</v>
      </c>
      <c r="F3951" s="26">
        <v>0</v>
      </c>
      <c r="G3951" s="26">
        <v>0</v>
      </c>
      <c r="H3951" s="190" t="s">
        <v>854</v>
      </c>
    </row>
    <row r="3952" spans="1:8" ht="16.5" thickBot="1">
      <c r="A3952" s="12" t="s">
        <v>33</v>
      </c>
      <c r="B3952" s="24">
        <v>2.121212121212121E-3</v>
      </c>
      <c r="C3952" s="26">
        <v>0.02</v>
      </c>
      <c r="D3952" s="24">
        <v>5.1685393258426963E-4</v>
      </c>
      <c r="E3952" s="26">
        <v>2.3E-2</v>
      </c>
      <c r="F3952" s="26">
        <v>0</v>
      </c>
      <c r="G3952" s="26">
        <v>0</v>
      </c>
      <c r="H3952" s="190" t="s">
        <v>852</v>
      </c>
    </row>
    <row r="3953" spans="1:8" ht="16.5" thickBot="1">
      <c r="A3953" s="12" t="s">
        <v>34</v>
      </c>
      <c r="B3953" s="24">
        <v>0</v>
      </c>
      <c r="C3953" s="26">
        <v>0</v>
      </c>
      <c r="D3953" s="24">
        <v>0</v>
      </c>
      <c r="E3953" s="26">
        <v>0</v>
      </c>
      <c r="F3953" s="26">
        <v>0</v>
      </c>
      <c r="G3953" s="26">
        <v>0</v>
      </c>
      <c r="H3953" s="190" t="s">
        <v>850</v>
      </c>
    </row>
    <row r="3954" spans="1:8" ht="16.5" thickBot="1">
      <c r="A3954" s="12" t="s">
        <v>35</v>
      </c>
      <c r="B3954" s="24">
        <v>0</v>
      </c>
      <c r="C3954" s="26">
        <v>0</v>
      </c>
      <c r="D3954" s="24">
        <v>0</v>
      </c>
      <c r="E3954" s="26">
        <v>0</v>
      </c>
      <c r="F3954" s="26">
        <v>0</v>
      </c>
      <c r="G3954" s="26">
        <v>0</v>
      </c>
      <c r="H3954" s="190" t="s">
        <v>36</v>
      </c>
    </row>
    <row r="3955" spans="1:8" ht="16.5" thickBot="1">
      <c r="A3955" s="54" t="s">
        <v>37</v>
      </c>
      <c r="B3955" s="27">
        <v>0</v>
      </c>
      <c r="C3955" s="28">
        <v>0</v>
      </c>
      <c r="D3955" s="27">
        <v>0</v>
      </c>
      <c r="E3955" s="28">
        <v>0</v>
      </c>
      <c r="F3955" s="26">
        <v>0</v>
      </c>
      <c r="G3955" s="26">
        <v>0</v>
      </c>
      <c r="H3955" s="189" t="s">
        <v>38</v>
      </c>
    </row>
    <row r="3956" spans="1:8" ht="16.5" thickBot="1">
      <c r="A3956" s="75" t="s">
        <v>552</v>
      </c>
      <c r="B3956" s="77">
        <f t="shared" ref="B3956" si="496">SUM(B3934:B3955)</f>
        <v>2.3652462121212123E-2</v>
      </c>
      <c r="C3956" s="77">
        <f t="shared" ref="C3956" si="497">SUM(C3934:C3955)</f>
        <v>0.19799999999999998</v>
      </c>
      <c r="D3956" s="96">
        <f t="shared" ref="D3956" si="498">SUM(D3934:D3955)</f>
        <v>2.7998539325842699E-3</v>
      </c>
      <c r="E3956" s="77">
        <f t="shared" ref="E3956:G3956" si="499">SUM(E3934:E3955)</f>
        <v>9.1561000000000003E-2</v>
      </c>
      <c r="F3956" s="77">
        <f t="shared" si="499"/>
        <v>11.185</v>
      </c>
      <c r="G3956" s="77">
        <f t="shared" si="499"/>
        <v>0.23299999999999998</v>
      </c>
      <c r="H3956" s="118" t="s">
        <v>855</v>
      </c>
    </row>
    <row r="3957" spans="1:8" ht="16.5" thickBot="1">
      <c r="A3957" s="75" t="s">
        <v>545</v>
      </c>
      <c r="B3957" s="77">
        <v>22.713196969696973</v>
      </c>
      <c r="C3957" s="77">
        <v>214.15299999999999</v>
      </c>
      <c r="D3957" s="77">
        <v>4.9333033707865166</v>
      </c>
      <c r="E3957" s="77">
        <v>219.53200000000001</v>
      </c>
      <c r="F3957" s="26">
        <f>D3957/E3957*G3957</f>
        <v>5.2794382022471913</v>
      </c>
      <c r="G3957" s="26">
        <v>234.935</v>
      </c>
      <c r="H3957" s="112" t="s">
        <v>553</v>
      </c>
    </row>
    <row r="3959" spans="1:8">
      <c r="A3959" s="17"/>
      <c r="B3959" s="7"/>
      <c r="C3959" s="7"/>
      <c r="D3959" s="7"/>
      <c r="E3959" s="7"/>
      <c r="F3959" s="7"/>
      <c r="G3959" s="7"/>
    </row>
    <row r="3960" spans="1:8">
      <c r="A3960" s="17"/>
      <c r="B3960" s="7"/>
      <c r="C3960" s="7"/>
      <c r="D3960" s="7"/>
      <c r="E3960" s="7"/>
      <c r="F3960" s="7"/>
      <c r="G3960" s="7"/>
    </row>
    <row r="3964" spans="1:8">
      <c r="A3964" s="33"/>
    </row>
    <row r="3965" spans="1:8">
      <c r="A3965" s="119" t="s">
        <v>344</v>
      </c>
      <c r="B3965" s="102"/>
      <c r="C3965" s="102"/>
      <c r="D3965" s="102"/>
      <c r="E3965" s="102"/>
      <c r="F3965" s="102"/>
      <c r="G3965" s="102"/>
      <c r="H3965" s="120" t="s">
        <v>345</v>
      </c>
    </row>
    <row r="3966" spans="1:8" ht="19.5" customHeight="1">
      <c r="A3966" s="67" t="s">
        <v>755</v>
      </c>
      <c r="B3966" s="102"/>
      <c r="C3966" s="102"/>
      <c r="D3966" s="102"/>
      <c r="E3966" s="50"/>
      <c r="F3966" s="102"/>
      <c r="H3966" s="66" t="s">
        <v>366</v>
      </c>
    </row>
    <row r="3967" spans="1:8" ht="16.5" customHeight="1" thickBot="1">
      <c r="A3967" s="68" t="s">
        <v>43</v>
      </c>
      <c r="E3967" s="38"/>
      <c r="G3967" s="38" t="s">
        <v>477</v>
      </c>
      <c r="H3967" s="38" t="s">
        <v>476</v>
      </c>
    </row>
    <row r="3968" spans="1:8" ht="16.5" thickBot="1">
      <c r="A3968" s="55" t="s">
        <v>7</v>
      </c>
      <c r="B3968" s="238">
        <v>2016</v>
      </c>
      <c r="C3968" s="239"/>
      <c r="D3968" s="238">
        <v>2017</v>
      </c>
      <c r="E3968" s="239"/>
      <c r="F3968" s="238">
        <v>2018</v>
      </c>
      <c r="G3968" s="239"/>
      <c r="H3968" s="56" t="s">
        <v>3</v>
      </c>
    </row>
    <row r="3969" spans="1:8">
      <c r="A3969" s="57"/>
      <c r="B3969" s="54" t="s">
        <v>46</v>
      </c>
      <c r="C3969" s="103" t="s">
        <v>47</v>
      </c>
      <c r="D3969" s="103" t="s">
        <v>46</v>
      </c>
      <c r="E3969" s="22" t="s">
        <v>47</v>
      </c>
      <c r="F3969" s="169" t="s">
        <v>46</v>
      </c>
      <c r="G3969" s="22" t="s">
        <v>47</v>
      </c>
      <c r="H3969" s="58"/>
    </row>
    <row r="3970" spans="1:8" ht="16.5" thickBot="1">
      <c r="A3970" s="59"/>
      <c r="B3970" s="23" t="s">
        <v>48</v>
      </c>
      <c r="C3970" s="6" t="s">
        <v>49</v>
      </c>
      <c r="D3970" s="107" t="s">
        <v>48</v>
      </c>
      <c r="E3970" s="2" t="s">
        <v>49</v>
      </c>
      <c r="F3970" s="168" t="s">
        <v>48</v>
      </c>
      <c r="G3970" s="2" t="s">
        <v>49</v>
      </c>
      <c r="H3970" s="60"/>
    </row>
    <row r="3971" spans="1:8" ht="17.25" thickTop="1" thickBot="1">
      <c r="A3971" s="12" t="s">
        <v>13</v>
      </c>
      <c r="B3971" s="24">
        <v>7.9932939999999997</v>
      </c>
      <c r="C3971" s="26">
        <v>23.687999999999999</v>
      </c>
      <c r="D3971" s="24">
        <v>8.2330930000000002</v>
      </c>
      <c r="E3971" s="26">
        <v>24.399000000000001</v>
      </c>
      <c r="F3971" s="26">
        <v>11.776</v>
      </c>
      <c r="G3971" s="26">
        <v>33.689</v>
      </c>
      <c r="H3971" s="171" t="s">
        <v>819</v>
      </c>
    </row>
    <row r="3972" spans="1:8" ht="16.5" thickBot="1">
      <c r="A3972" s="12" t="s">
        <v>14</v>
      </c>
      <c r="B3972" s="24">
        <v>20.384</v>
      </c>
      <c r="C3972" s="26">
        <v>36.732999999999997</v>
      </c>
      <c r="D3972" s="24">
        <v>24.306999999999999</v>
      </c>
      <c r="E3972" s="26">
        <v>44.118000000000002</v>
      </c>
      <c r="F3972" s="26">
        <v>41.104999999999997</v>
      </c>
      <c r="G3972" s="26">
        <v>90.674999999999997</v>
      </c>
      <c r="H3972" s="171" t="s">
        <v>840</v>
      </c>
    </row>
    <row r="3973" spans="1:8" ht="16.5" thickBot="1">
      <c r="A3973" s="12" t="s">
        <v>15</v>
      </c>
      <c r="B3973" s="24">
        <v>0.193</v>
      </c>
      <c r="C3973" s="26">
        <v>0.626</v>
      </c>
      <c r="D3973" s="24">
        <v>0.43099999999999999</v>
      </c>
      <c r="E3973" s="26">
        <v>0.94699999999999995</v>
      </c>
      <c r="F3973" s="26">
        <v>0.50700000000000001</v>
      </c>
      <c r="G3973" s="26">
        <v>2.0089999999999999</v>
      </c>
      <c r="H3973" s="171" t="s">
        <v>841</v>
      </c>
    </row>
    <row r="3974" spans="1:8" ht="16.5" thickBot="1">
      <c r="A3974" s="12" t="s">
        <v>16</v>
      </c>
      <c r="B3974" s="24">
        <v>2.5259999999999998</v>
      </c>
      <c r="C3974" s="26">
        <v>2.081</v>
      </c>
      <c r="D3974" s="24">
        <v>3.9540000000000002</v>
      </c>
      <c r="E3974" s="26">
        <v>4.1529999999999996</v>
      </c>
      <c r="F3974" s="26">
        <v>2.3079999999999998</v>
      </c>
      <c r="G3974" s="26">
        <v>2.5819999999999999</v>
      </c>
      <c r="H3974" s="171" t="s">
        <v>844</v>
      </c>
    </row>
    <row r="3975" spans="1:8" ht="16.5" thickBot="1">
      <c r="A3975" s="12" t="s">
        <v>17</v>
      </c>
      <c r="B3975" s="24">
        <v>0.99</v>
      </c>
      <c r="C3975" s="26">
        <v>0.10963666331999999</v>
      </c>
      <c r="D3975" s="24">
        <v>1.5202739999999999</v>
      </c>
      <c r="E3975" s="26">
        <v>0.37234278194999998</v>
      </c>
      <c r="F3975" s="26">
        <v>0.20399999999999999</v>
      </c>
      <c r="G3975" s="26">
        <v>0.42599999999999999</v>
      </c>
      <c r="H3975" s="171" t="s">
        <v>845</v>
      </c>
    </row>
    <row r="3976" spans="1:8" ht="16.5" thickBot="1">
      <c r="A3976" s="12" t="s">
        <v>18</v>
      </c>
      <c r="B3976" s="24">
        <v>0</v>
      </c>
      <c r="C3976" s="26">
        <v>0</v>
      </c>
      <c r="D3976" s="24">
        <v>0</v>
      </c>
      <c r="E3976" s="26">
        <v>0</v>
      </c>
      <c r="F3976" s="26">
        <v>0</v>
      </c>
      <c r="G3976" s="26">
        <v>0</v>
      </c>
      <c r="H3976" s="171" t="s">
        <v>820</v>
      </c>
    </row>
    <row r="3977" spans="1:8" ht="16.5" thickBot="1">
      <c r="A3977" s="12" t="s">
        <v>19</v>
      </c>
      <c r="B3977" s="24">
        <v>0</v>
      </c>
      <c r="C3977" s="26">
        <v>0</v>
      </c>
      <c r="D3977" s="24">
        <v>0</v>
      </c>
      <c r="E3977" s="26">
        <v>0</v>
      </c>
      <c r="F3977" s="26">
        <v>0</v>
      </c>
      <c r="G3977" s="26">
        <v>0</v>
      </c>
      <c r="H3977" s="171" t="s">
        <v>20</v>
      </c>
    </row>
    <row r="3978" spans="1:8" ht="16.5" thickBot="1">
      <c r="A3978" s="12" t="s">
        <v>21</v>
      </c>
      <c r="B3978" s="24">
        <v>33.44</v>
      </c>
      <c r="C3978" s="26">
        <v>147.88900000000001</v>
      </c>
      <c r="D3978" s="24">
        <v>35.78</v>
      </c>
      <c r="E3978" s="26">
        <v>138.572</v>
      </c>
      <c r="F3978" s="26">
        <v>29.718</v>
      </c>
      <c r="G3978" s="26">
        <v>108.911</v>
      </c>
      <c r="H3978" s="171" t="s">
        <v>846</v>
      </c>
    </row>
    <row r="3979" spans="1:8" ht="16.5" thickBot="1">
      <c r="A3979" s="12" t="s">
        <v>22</v>
      </c>
      <c r="B3979" s="24">
        <v>3.5799999999999997E-4</v>
      </c>
      <c r="C3979" s="26">
        <v>1.9833199999999998E-3</v>
      </c>
      <c r="D3979" s="24">
        <v>0.28399999999999997</v>
      </c>
      <c r="E3979" s="26">
        <v>8.1000000000000003E-2</v>
      </c>
      <c r="F3979" s="26">
        <v>8.9999999999999993E-3</v>
      </c>
      <c r="G3979" s="26">
        <v>5.0000000000000001E-3</v>
      </c>
      <c r="H3979" s="171" t="s">
        <v>847</v>
      </c>
    </row>
    <row r="3980" spans="1:8" ht="16.5" thickBot="1">
      <c r="A3980" s="12" t="s">
        <v>23</v>
      </c>
      <c r="B3980" s="24">
        <v>2.5000000000000001E-2</v>
      </c>
      <c r="C3980" s="26">
        <v>3.4000000000000002E-2</v>
      </c>
      <c r="D3980" s="24">
        <v>0.113</v>
      </c>
      <c r="E3980" s="26">
        <v>9.5000000000000001E-2</v>
      </c>
      <c r="F3980" s="26">
        <v>0</v>
      </c>
      <c r="G3980" s="26">
        <v>2E-3</v>
      </c>
      <c r="H3980" s="171" t="s">
        <v>856</v>
      </c>
    </row>
    <row r="3981" spans="1:8" ht="16.5" thickBot="1">
      <c r="A3981" s="12" t="s">
        <v>24</v>
      </c>
      <c r="B3981" s="24">
        <v>0</v>
      </c>
      <c r="C3981" s="26">
        <v>0</v>
      </c>
      <c r="D3981" s="24">
        <v>0</v>
      </c>
      <c r="E3981" s="26">
        <v>0</v>
      </c>
      <c r="F3981" s="26">
        <v>0</v>
      </c>
      <c r="G3981" s="26">
        <v>0</v>
      </c>
      <c r="H3981" s="171" t="s">
        <v>818</v>
      </c>
    </row>
    <row r="3982" spans="1:8" ht="16.5" thickBot="1">
      <c r="A3982" s="12" t="s">
        <v>25</v>
      </c>
      <c r="B3982" s="24">
        <v>4.9000000000000002E-2</v>
      </c>
      <c r="C3982" s="26">
        <v>7.8E-2</v>
      </c>
      <c r="D3982" s="24">
        <v>0.24399999999999999</v>
      </c>
      <c r="E3982" s="26">
        <v>0.43</v>
      </c>
      <c r="F3982" s="26">
        <v>1.143</v>
      </c>
      <c r="G3982" s="26">
        <v>1.875</v>
      </c>
      <c r="H3982" s="171" t="s">
        <v>26</v>
      </c>
    </row>
    <row r="3983" spans="1:8" ht="16.5" thickBot="1">
      <c r="A3983" s="12" t="s">
        <v>27</v>
      </c>
      <c r="B3983" s="24">
        <v>13.843999999999999</v>
      </c>
      <c r="C3983" s="26">
        <v>90.510999999999996</v>
      </c>
      <c r="D3983" s="24">
        <v>10.507999999999999</v>
      </c>
      <c r="E3983" s="26">
        <v>33.459000000000003</v>
      </c>
      <c r="F3983" s="26">
        <v>15.34202</v>
      </c>
      <c r="G3983" s="26">
        <v>46.099911688311686</v>
      </c>
      <c r="H3983" s="171" t="s">
        <v>851</v>
      </c>
    </row>
    <row r="3984" spans="1:8" ht="16.5" thickBot="1">
      <c r="A3984" s="12" t="s">
        <v>28</v>
      </c>
      <c r="B3984" s="24">
        <v>2.8000000000000001E-2</v>
      </c>
      <c r="C3984" s="26">
        <v>5.7000000000000002E-2</v>
      </c>
      <c r="D3984" s="24">
        <v>6.6000000000000003E-2</v>
      </c>
      <c r="E3984" s="26">
        <v>0.114</v>
      </c>
      <c r="F3984" s="26">
        <v>0</v>
      </c>
      <c r="G3984" s="26">
        <v>0</v>
      </c>
      <c r="H3984" s="171" t="s">
        <v>853</v>
      </c>
    </row>
    <row r="3985" spans="1:8" ht="16.5" thickBot="1">
      <c r="A3985" s="12" t="s">
        <v>29</v>
      </c>
      <c r="B3985" s="24">
        <v>0</v>
      </c>
      <c r="C3985" s="26">
        <v>0</v>
      </c>
      <c r="D3985" s="24">
        <v>0</v>
      </c>
      <c r="E3985" s="26">
        <v>0</v>
      </c>
      <c r="F3985" s="26">
        <v>0</v>
      </c>
      <c r="G3985" s="26">
        <v>0</v>
      </c>
      <c r="H3985" s="171" t="s">
        <v>821</v>
      </c>
    </row>
    <row r="3986" spans="1:8" ht="16.5" thickBot="1">
      <c r="A3986" s="12" t="s">
        <v>30</v>
      </c>
      <c r="B3986" s="24">
        <v>1.3080000000000001</v>
      </c>
      <c r="C3986" s="26">
        <v>2.9180000000000001</v>
      </c>
      <c r="D3986" s="24">
        <v>3.7749999999999999</v>
      </c>
      <c r="E3986" s="26">
        <v>9.577</v>
      </c>
      <c r="F3986" s="26">
        <v>6.4980000000000002</v>
      </c>
      <c r="G3986" s="26">
        <v>31.234999999999999</v>
      </c>
      <c r="H3986" s="171" t="s">
        <v>848</v>
      </c>
    </row>
    <row r="3987" spans="1:8" ht="16.5" thickBot="1">
      <c r="A3987" s="12" t="s">
        <v>31</v>
      </c>
      <c r="B3987" s="24">
        <v>0.80200000000000005</v>
      </c>
      <c r="C3987" s="26">
        <v>0.38900000000000001</v>
      </c>
      <c r="D3987" s="24">
        <v>1.4670000000000001</v>
      </c>
      <c r="E3987" s="26">
        <v>0.91700000000000004</v>
      </c>
      <c r="F3987" s="26">
        <v>2.6059999999999999</v>
      </c>
      <c r="G3987" s="26">
        <v>1.5680000000000001</v>
      </c>
      <c r="H3987" s="171" t="s">
        <v>849</v>
      </c>
    </row>
    <row r="3988" spans="1:8" ht="16.5" thickBot="1">
      <c r="A3988" s="12" t="s">
        <v>32</v>
      </c>
      <c r="B3988" s="24">
        <v>0</v>
      </c>
      <c r="C3988" s="26">
        <v>0</v>
      </c>
      <c r="D3988" s="24">
        <v>0</v>
      </c>
      <c r="E3988" s="26">
        <v>0</v>
      </c>
      <c r="F3988" s="26">
        <v>0</v>
      </c>
      <c r="G3988" s="26">
        <v>0</v>
      </c>
      <c r="H3988" s="171" t="s">
        <v>854</v>
      </c>
    </row>
    <row r="3989" spans="1:8" ht="16.5" thickBot="1">
      <c r="A3989" s="12" t="s">
        <v>33</v>
      </c>
      <c r="B3989" s="24">
        <v>1.5349999999999999</v>
      </c>
      <c r="C3989" s="26">
        <v>4.8441988950276249</v>
      </c>
      <c r="D3989" s="24">
        <v>3.7490000000000001</v>
      </c>
      <c r="E3989" s="26">
        <v>1.3266413608885141</v>
      </c>
      <c r="F3989" s="26">
        <v>0</v>
      </c>
      <c r="G3989" s="26">
        <v>0</v>
      </c>
      <c r="H3989" s="171">
        <v>70.884</v>
      </c>
    </row>
    <row r="3990" spans="1:8" ht="16.5" thickBot="1">
      <c r="A3990" s="12" t="s">
        <v>34</v>
      </c>
      <c r="B3990" s="24">
        <v>0.51500000000000001</v>
      </c>
      <c r="C3990" s="26">
        <v>0.56399999999999995</v>
      </c>
      <c r="D3990" s="24">
        <v>0.76200000000000001</v>
      </c>
      <c r="E3990" s="26">
        <v>0.95799999999999996</v>
      </c>
      <c r="F3990" s="26">
        <v>0.621</v>
      </c>
      <c r="G3990" s="26">
        <v>0.64700000000000002</v>
      </c>
      <c r="H3990" s="171" t="s">
        <v>850</v>
      </c>
    </row>
    <row r="3991" spans="1:8" ht="16.5" thickBot="1">
      <c r="A3991" s="12" t="s">
        <v>35</v>
      </c>
      <c r="B3991" s="24">
        <v>0</v>
      </c>
      <c r="C3991" s="26">
        <v>0</v>
      </c>
      <c r="D3991" s="24">
        <v>0</v>
      </c>
      <c r="E3991" s="26">
        <v>0</v>
      </c>
      <c r="F3991" s="26">
        <v>0</v>
      </c>
      <c r="G3991" s="26">
        <v>0</v>
      </c>
      <c r="H3991" s="171" t="s">
        <v>36</v>
      </c>
    </row>
    <row r="3992" spans="1:8" ht="16.5" thickBot="1">
      <c r="A3992" s="54" t="s">
        <v>37</v>
      </c>
      <c r="B3992" s="27">
        <v>0</v>
      </c>
      <c r="C3992" s="28">
        <v>0</v>
      </c>
      <c r="D3992" s="27">
        <v>0.126</v>
      </c>
      <c r="E3992" s="28">
        <v>0.183</v>
      </c>
      <c r="F3992" s="26">
        <v>0</v>
      </c>
      <c r="G3992" s="26">
        <v>0</v>
      </c>
      <c r="H3992" s="170" t="s">
        <v>38</v>
      </c>
    </row>
    <row r="3993" spans="1:8" ht="16.5" thickBot="1">
      <c r="A3993" s="75" t="s">
        <v>552</v>
      </c>
      <c r="B3993" s="77">
        <f t="shared" ref="B3993" si="500">SUM(B3971:B3992)</f>
        <v>83.632652000000036</v>
      </c>
      <c r="C3993" s="77">
        <f t="shared" ref="C3993" si="501">SUM(C3971:C3992)</f>
        <v>310.52381887834764</v>
      </c>
      <c r="D3993" s="77">
        <f t="shared" ref="D3993" si="502">SUM(D3971:D3992)</f>
        <v>95.319367000000014</v>
      </c>
      <c r="E3993" s="77">
        <f t="shared" ref="E3993" si="503">SUM(E3971:E3992)</f>
        <v>259.70198414283851</v>
      </c>
      <c r="F3993" s="126">
        <v>112.465</v>
      </c>
      <c r="G3993" s="126">
        <v>319.08499999999998</v>
      </c>
      <c r="H3993" s="118" t="s">
        <v>855</v>
      </c>
    </row>
    <row r="3994" spans="1:8" ht="16.5" thickBot="1">
      <c r="A3994" s="75" t="s">
        <v>545</v>
      </c>
      <c r="B3994" s="77">
        <v>15446.84</v>
      </c>
      <c r="C3994" s="77">
        <v>24056.853999999999</v>
      </c>
      <c r="D3994" s="77">
        <v>16079.777</v>
      </c>
      <c r="E3994" s="77">
        <v>25944.331999999999</v>
      </c>
      <c r="F3994" s="126">
        <v>15057.195</v>
      </c>
      <c r="G3994" s="126">
        <v>23170.069</v>
      </c>
      <c r="H3994" s="112" t="s">
        <v>553</v>
      </c>
    </row>
    <row r="3995" spans="1:8">
      <c r="A3995" s="17"/>
      <c r="B3995" s="7"/>
      <c r="C3995" s="7"/>
      <c r="D3995" s="7"/>
      <c r="E3995" s="7"/>
      <c r="F3995" s="7"/>
      <c r="G3995" s="7"/>
    </row>
    <row r="3996" spans="1:8">
      <c r="A3996" s="17"/>
      <c r="B3996" s="7"/>
      <c r="C3996" s="7"/>
      <c r="D3996" s="7"/>
      <c r="E3996" s="7"/>
      <c r="F3996" s="7"/>
      <c r="G3996" s="7"/>
    </row>
    <row r="3999" spans="1:8">
      <c r="A3999" s="119" t="s">
        <v>347</v>
      </c>
      <c r="E3999" s="102"/>
      <c r="G3999" s="102"/>
      <c r="H3999" s="120" t="s">
        <v>348</v>
      </c>
    </row>
    <row r="4000" spans="1:8" ht="14.25" customHeight="1">
      <c r="A4000" s="67" t="s">
        <v>756</v>
      </c>
      <c r="E4000" s="102"/>
      <c r="G4000" s="102"/>
      <c r="H4000" s="114" t="s">
        <v>537</v>
      </c>
    </row>
    <row r="4001" spans="1:8" ht="16.5" customHeight="1" thickBot="1">
      <c r="A4001" s="68" t="s">
        <v>43</v>
      </c>
      <c r="E4001" s="38"/>
      <c r="G4001" s="38" t="s">
        <v>477</v>
      </c>
      <c r="H4001" s="38" t="s">
        <v>476</v>
      </c>
    </row>
    <row r="4002" spans="1:8" ht="16.5" thickBot="1">
      <c r="A4002" s="55" t="s">
        <v>7</v>
      </c>
      <c r="B4002" s="238">
        <v>2016</v>
      </c>
      <c r="C4002" s="239"/>
      <c r="D4002" s="238">
        <v>2017</v>
      </c>
      <c r="E4002" s="239"/>
      <c r="F4002" s="240">
        <v>2018</v>
      </c>
      <c r="G4002" s="241"/>
      <c r="H4002" s="229" t="s">
        <v>3</v>
      </c>
    </row>
    <row r="4003" spans="1:8">
      <c r="A4003" s="57"/>
      <c r="B4003" s="54" t="s">
        <v>46</v>
      </c>
      <c r="C4003" s="103" t="s">
        <v>47</v>
      </c>
      <c r="D4003" s="103" t="s">
        <v>46</v>
      </c>
      <c r="E4003" s="17" t="s">
        <v>47</v>
      </c>
      <c r="F4003" s="177" t="s">
        <v>46</v>
      </c>
      <c r="G4003" s="178" t="s">
        <v>47</v>
      </c>
      <c r="H4003" s="230"/>
    </row>
    <row r="4004" spans="1:8" ht="16.5" thickBot="1">
      <c r="A4004" s="59"/>
      <c r="B4004" s="23" t="s">
        <v>48</v>
      </c>
      <c r="C4004" s="6" t="s">
        <v>49</v>
      </c>
      <c r="D4004" s="107" t="s">
        <v>48</v>
      </c>
      <c r="E4004" s="78" t="s">
        <v>49</v>
      </c>
      <c r="F4004" s="180" t="s">
        <v>48</v>
      </c>
      <c r="G4004" s="181" t="s">
        <v>49</v>
      </c>
      <c r="H4004" s="231"/>
    </row>
    <row r="4005" spans="1:8" ht="17.25" thickTop="1" thickBot="1">
      <c r="A4005" s="12" t="s">
        <v>13</v>
      </c>
      <c r="B4005" s="24">
        <f t="shared" ref="B4005:G4026" si="504">B3682+B3971</f>
        <v>12.631657000000001</v>
      </c>
      <c r="C4005" s="24">
        <f t="shared" si="504"/>
        <v>38.531999999999996</v>
      </c>
      <c r="D4005" s="24">
        <f t="shared" si="504"/>
        <v>10.393753</v>
      </c>
      <c r="E4005" s="26">
        <f>E3682+E3971</f>
        <v>31.203000000000003</v>
      </c>
      <c r="F4005" s="164">
        <f>F3682+F3971</f>
        <v>14.698</v>
      </c>
      <c r="G4005" s="164">
        <f t="shared" ref="G4005" si="505">G3682+G3971</f>
        <v>42.527000000000001</v>
      </c>
      <c r="H4005" s="183" t="s">
        <v>819</v>
      </c>
    </row>
    <row r="4006" spans="1:8" ht="16.5" thickBot="1">
      <c r="A4006" s="12" t="s">
        <v>14</v>
      </c>
      <c r="B4006" s="24">
        <f t="shared" si="504"/>
        <v>23.588000000000001</v>
      </c>
      <c r="C4006" s="24">
        <f t="shared" si="504"/>
        <v>52.545999999999992</v>
      </c>
      <c r="D4006" s="24">
        <f t="shared" si="504"/>
        <v>30.827999999999999</v>
      </c>
      <c r="E4006" s="26">
        <f t="shared" si="504"/>
        <v>69.885000000000005</v>
      </c>
      <c r="F4006" s="164">
        <f t="shared" si="504"/>
        <v>74.863</v>
      </c>
      <c r="G4006" s="164">
        <f t="shared" si="504"/>
        <v>220.577</v>
      </c>
      <c r="H4006" s="183" t="s">
        <v>840</v>
      </c>
    </row>
    <row r="4007" spans="1:8" ht="16.5" thickBot="1">
      <c r="A4007" s="12" t="s">
        <v>15</v>
      </c>
      <c r="B4007" s="24">
        <f t="shared" si="504"/>
        <v>0.47000000000000003</v>
      </c>
      <c r="C4007" s="24">
        <f t="shared" si="504"/>
        <v>2.024</v>
      </c>
      <c r="D4007" s="24">
        <f t="shared" si="504"/>
        <v>0.67100000000000004</v>
      </c>
      <c r="E4007" s="26">
        <f t="shared" si="504"/>
        <v>2.625</v>
      </c>
      <c r="F4007" s="164">
        <f t="shared" si="504"/>
        <v>0.69500000000000006</v>
      </c>
      <c r="G4007" s="164">
        <f>G3684+G3973</f>
        <v>3.673</v>
      </c>
      <c r="H4007" s="183" t="s">
        <v>841</v>
      </c>
    </row>
    <row r="4008" spans="1:8" ht="16.5" thickBot="1">
      <c r="A4008" s="12" t="s">
        <v>16</v>
      </c>
      <c r="B4008" s="24">
        <f t="shared" si="504"/>
        <v>2.5359999999999996</v>
      </c>
      <c r="C4008" s="24">
        <f t="shared" si="504"/>
        <v>2.0949999999999998</v>
      </c>
      <c r="D4008" s="24">
        <f t="shared" si="504"/>
        <v>3.964</v>
      </c>
      <c r="E4008" s="26">
        <f t="shared" si="504"/>
        <v>4.1689999999999996</v>
      </c>
      <c r="F4008" s="164">
        <f t="shared" si="504"/>
        <v>2.3369999999999997</v>
      </c>
      <c r="G4008" s="164">
        <f t="shared" si="504"/>
        <v>2.621</v>
      </c>
      <c r="H4008" s="183" t="s">
        <v>844</v>
      </c>
    </row>
    <row r="4009" spans="1:8" ht="16.5" thickBot="1">
      <c r="A4009" s="12" t="s">
        <v>17</v>
      </c>
      <c r="B4009" s="24">
        <f t="shared" si="504"/>
        <v>0.99</v>
      </c>
      <c r="C4009" s="24">
        <f t="shared" si="504"/>
        <v>0.10963666331999999</v>
      </c>
      <c r="D4009" s="24">
        <f t="shared" si="504"/>
        <v>1.5202739999999999</v>
      </c>
      <c r="E4009" s="26">
        <f t="shared" si="504"/>
        <v>0.37234278194999998</v>
      </c>
      <c r="F4009" s="164">
        <f>F3686+F3975</f>
        <v>0.20399999999999999</v>
      </c>
      <c r="G4009" s="164">
        <f t="shared" si="504"/>
        <v>0.42899999999999999</v>
      </c>
      <c r="H4009" s="183" t="s">
        <v>845</v>
      </c>
    </row>
    <row r="4010" spans="1:8" ht="16.5" thickBot="1">
      <c r="A4010" s="12" t="s">
        <v>18</v>
      </c>
      <c r="B4010" s="24">
        <f t="shared" si="504"/>
        <v>0</v>
      </c>
      <c r="C4010" s="24">
        <f t="shared" si="504"/>
        <v>0</v>
      </c>
      <c r="D4010" s="24">
        <f t="shared" si="504"/>
        <v>0</v>
      </c>
      <c r="E4010" s="26">
        <f t="shared" si="504"/>
        <v>0</v>
      </c>
      <c r="F4010" s="164">
        <f>F3687+F3976</f>
        <v>0</v>
      </c>
      <c r="G4010" s="164">
        <f t="shared" si="504"/>
        <v>0</v>
      </c>
      <c r="H4010" s="183" t="s">
        <v>820</v>
      </c>
    </row>
    <row r="4011" spans="1:8" ht="16.5" thickBot="1">
      <c r="A4011" s="12" t="s">
        <v>19</v>
      </c>
      <c r="B4011" s="24">
        <f t="shared" si="504"/>
        <v>5.0999999999999997E-2</v>
      </c>
      <c r="C4011" s="24">
        <f t="shared" si="504"/>
        <v>0.20499999999999999</v>
      </c>
      <c r="D4011" s="24">
        <f t="shared" si="504"/>
        <v>4.2999999999999997E-2</v>
      </c>
      <c r="E4011" s="26">
        <f t="shared" si="504"/>
        <v>9.2000000000000012E-2</v>
      </c>
      <c r="F4011" s="164">
        <f t="shared" si="504"/>
        <v>1.2E-2</v>
      </c>
      <c r="G4011" s="164">
        <f t="shared" si="504"/>
        <v>5.7000000000000002E-2</v>
      </c>
      <c r="H4011" s="183" t="s">
        <v>20</v>
      </c>
    </row>
    <row r="4012" spans="1:8" ht="16.5" thickBot="1">
      <c r="A4012" s="12" t="s">
        <v>21</v>
      </c>
      <c r="B4012" s="24">
        <f t="shared" si="504"/>
        <v>38.199611450501251</v>
      </c>
      <c r="C4012" s="24">
        <f t="shared" si="504"/>
        <v>159.18300000000002</v>
      </c>
      <c r="D4012" s="24">
        <f t="shared" si="504"/>
        <v>43.936</v>
      </c>
      <c r="E4012" s="26">
        <f t="shared" si="504"/>
        <v>159.90899999999999</v>
      </c>
      <c r="F4012" s="164">
        <f t="shared" si="504"/>
        <v>37.567</v>
      </c>
      <c r="G4012" s="164">
        <f>G3689+G3978</f>
        <v>128.50700000000001</v>
      </c>
      <c r="H4012" s="183" t="s">
        <v>846</v>
      </c>
    </row>
    <row r="4013" spans="1:8" ht="16.5" thickBot="1">
      <c r="A4013" s="12" t="s">
        <v>22</v>
      </c>
      <c r="B4013" s="24">
        <f t="shared" si="504"/>
        <v>8.3002880000000001</v>
      </c>
      <c r="C4013" s="24">
        <f t="shared" si="504"/>
        <v>34.849595319999999</v>
      </c>
      <c r="D4013" s="24">
        <f t="shared" si="504"/>
        <v>15.295999999999999</v>
      </c>
      <c r="E4013" s="26">
        <f t="shared" si="504"/>
        <v>61.396999999999998</v>
      </c>
      <c r="F4013" s="164">
        <f t="shared" si="504"/>
        <v>12.752878184800437</v>
      </c>
      <c r="G4013" s="164">
        <f t="shared" si="504"/>
        <v>66.610999999999976</v>
      </c>
      <c r="H4013" s="183" t="s">
        <v>847</v>
      </c>
    </row>
    <row r="4014" spans="1:8" ht="16.5" thickBot="1">
      <c r="A4014" s="12" t="s">
        <v>23</v>
      </c>
      <c r="B4014" s="24">
        <f t="shared" si="504"/>
        <v>4.6633630000000004</v>
      </c>
      <c r="C4014" s="24">
        <f t="shared" si="504"/>
        <v>14.878000000000002</v>
      </c>
      <c r="D4014" s="24">
        <f t="shared" si="504"/>
        <v>2.27366</v>
      </c>
      <c r="E4014" s="26">
        <f t="shared" si="504"/>
        <v>6.899</v>
      </c>
      <c r="F4014" s="164">
        <f t="shared" si="504"/>
        <v>1E-3</v>
      </c>
      <c r="G4014" s="164">
        <f t="shared" si="504"/>
        <v>4.0000000000000001E-3</v>
      </c>
      <c r="H4014" s="183" t="s">
        <v>856</v>
      </c>
    </row>
    <row r="4015" spans="1:8" ht="16.5" thickBot="1">
      <c r="A4015" s="12" t="s">
        <v>24</v>
      </c>
      <c r="B4015" s="24">
        <f t="shared" si="504"/>
        <v>3.3810000000000002</v>
      </c>
      <c r="C4015" s="24">
        <f t="shared" si="504"/>
        <v>13.184000000000001</v>
      </c>
      <c r="D4015" s="24">
        <f t="shared" si="504"/>
        <v>0.83500000000000008</v>
      </c>
      <c r="E4015" s="26">
        <f t="shared" si="504"/>
        <v>3.5370000000000004</v>
      </c>
      <c r="F4015" s="164">
        <f t="shared" si="504"/>
        <v>0.75900000000000001</v>
      </c>
      <c r="G4015" s="164">
        <f t="shared" si="504"/>
        <v>2.5309999999999997</v>
      </c>
      <c r="H4015" s="183" t="s">
        <v>818</v>
      </c>
    </row>
    <row r="4016" spans="1:8" ht="16.5" thickBot="1">
      <c r="A4016" s="12" t="s">
        <v>25</v>
      </c>
      <c r="B4016" s="24">
        <f t="shared" si="504"/>
        <v>7.6999999999999999E-2</v>
      </c>
      <c r="C4016" s="24">
        <f t="shared" si="504"/>
        <v>0.20400000000000001</v>
      </c>
      <c r="D4016" s="24">
        <f t="shared" si="504"/>
        <v>0.246</v>
      </c>
      <c r="E4016" s="26">
        <f t="shared" si="504"/>
        <v>0.434</v>
      </c>
      <c r="F4016" s="164">
        <f t="shared" si="504"/>
        <v>1.143</v>
      </c>
      <c r="G4016" s="164">
        <f>G3693+G3982</f>
        <v>1.875</v>
      </c>
      <c r="H4016" s="183" t="s">
        <v>26</v>
      </c>
    </row>
    <row r="4017" spans="1:8" ht="16.5" thickBot="1">
      <c r="A4017" s="12" t="s">
        <v>27</v>
      </c>
      <c r="B4017" s="24">
        <f t="shared" si="504"/>
        <v>14.534737</v>
      </c>
      <c r="C4017" s="24">
        <f t="shared" si="504"/>
        <v>92.746589799999995</v>
      </c>
      <c r="D4017" s="24">
        <f t="shared" si="504"/>
        <v>12.524462</v>
      </c>
      <c r="E4017" s="26">
        <f t="shared" si="504"/>
        <v>37.431130400000001</v>
      </c>
      <c r="F4017" s="164">
        <f t="shared" si="504"/>
        <v>17.181804</v>
      </c>
      <c r="G4017" s="164">
        <f t="shared" si="504"/>
        <v>51.941023376623377</v>
      </c>
      <c r="H4017" s="183" t="s">
        <v>851</v>
      </c>
    </row>
    <row r="4018" spans="1:8" ht="16.5" thickBot="1">
      <c r="A4018" s="12" t="s">
        <v>28</v>
      </c>
      <c r="B4018" s="24">
        <f t="shared" si="504"/>
        <v>0.14091034482758621</v>
      </c>
      <c r="C4018" s="24">
        <f t="shared" si="504"/>
        <v>0.57700000000000007</v>
      </c>
      <c r="D4018" s="24">
        <f t="shared" si="504"/>
        <v>6.6000000000000003E-2</v>
      </c>
      <c r="E4018" s="26">
        <f t="shared" si="504"/>
        <v>0.114</v>
      </c>
      <c r="F4018" s="164">
        <f t="shared" si="504"/>
        <v>0</v>
      </c>
      <c r="G4018" s="164">
        <f t="shared" si="504"/>
        <v>1.6280000000000001</v>
      </c>
      <c r="H4018" s="183" t="s">
        <v>853</v>
      </c>
    </row>
    <row r="4019" spans="1:8" ht="16.5" thickBot="1">
      <c r="A4019" s="12" t="s">
        <v>29</v>
      </c>
      <c r="B4019" s="24">
        <f t="shared" si="504"/>
        <v>8.4725000000000009E-2</v>
      </c>
      <c r="C4019" s="24">
        <f t="shared" si="504"/>
        <v>0.9976250000000001</v>
      </c>
      <c r="D4019" s="24">
        <f t="shared" si="504"/>
        <v>5.3350000000000002E-2</v>
      </c>
      <c r="E4019" s="26">
        <f t="shared" si="504"/>
        <v>1.0771750000000002</v>
      </c>
      <c r="F4019" s="164">
        <f t="shared" si="504"/>
        <v>8.8654582588715836E-3</v>
      </c>
      <c r="G4019" s="164">
        <f t="shared" si="504"/>
        <v>1.034</v>
      </c>
      <c r="H4019" s="183" t="s">
        <v>821</v>
      </c>
    </row>
    <row r="4020" spans="1:8" ht="16.5" thickBot="1">
      <c r="A4020" s="12" t="s">
        <v>30</v>
      </c>
      <c r="B4020" s="24">
        <f t="shared" si="504"/>
        <v>3.0759999999999996</v>
      </c>
      <c r="C4020" s="24">
        <f t="shared" si="504"/>
        <v>11.963999999999999</v>
      </c>
      <c r="D4020" s="24">
        <f t="shared" si="504"/>
        <v>4.7270000000000003</v>
      </c>
      <c r="E4020" s="26">
        <f t="shared" si="504"/>
        <v>12.029</v>
      </c>
      <c r="F4020" s="164">
        <f t="shared" si="504"/>
        <v>8.8650000000000002</v>
      </c>
      <c r="G4020" s="164">
        <f t="shared" si="504"/>
        <v>40.121000000000002</v>
      </c>
      <c r="H4020" s="183" t="s">
        <v>848</v>
      </c>
    </row>
    <row r="4021" spans="1:8" ht="16.5" thickBot="1">
      <c r="A4021" s="12" t="s">
        <v>31</v>
      </c>
      <c r="B4021" s="24">
        <f t="shared" si="504"/>
        <v>9.968</v>
      </c>
      <c r="C4021" s="24">
        <f t="shared" si="504"/>
        <v>6.4060000000000006</v>
      </c>
      <c r="D4021" s="24">
        <f t="shared" si="504"/>
        <v>3.0220000000000002</v>
      </c>
      <c r="E4021" s="26">
        <f t="shared" si="504"/>
        <v>2.8049999999999997</v>
      </c>
      <c r="F4021" s="164">
        <f t="shared" si="504"/>
        <v>2.7519999999999998</v>
      </c>
      <c r="G4021" s="164">
        <f t="shared" si="504"/>
        <v>2.2880000000000003</v>
      </c>
      <c r="H4021" s="183" t="s">
        <v>849</v>
      </c>
    </row>
    <row r="4022" spans="1:8" ht="16.5" thickBot="1">
      <c r="A4022" s="12" t="s">
        <v>32</v>
      </c>
      <c r="B4022" s="24">
        <f t="shared" si="504"/>
        <v>0</v>
      </c>
      <c r="C4022" s="24">
        <f t="shared" si="504"/>
        <v>1E-3</v>
      </c>
      <c r="D4022" s="24">
        <f t="shared" si="504"/>
        <v>0</v>
      </c>
      <c r="E4022" s="26">
        <f t="shared" si="504"/>
        <v>1E-3</v>
      </c>
      <c r="F4022" s="164">
        <f t="shared" si="504"/>
        <v>0</v>
      </c>
      <c r="G4022" s="164">
        <f t="shared" si="504"/>
        <v>0</v>
      </c>
      <c r="H4022" s="183" t="s">
        <v>854</v>
      </c>
    </row>
    <row r="4023" spans="1:8" ht="16.5" thickBot="1">
      <c r="A4023" s="12" t="s">
        <v>33</v>
      </c>
      <c r="B4023" s="24">
        <f t="shared" si="504"/>
        <v>5.0359999999999996</v>
      </c>
      <c r="C4023" s="24">
        <f t="shared" si="504"/>
        <v>8.3891511803114014</v>
      </c>
      <c r="D4023" s="24">
        <f t="shared" si="504"/>
        <v>6.8740000000000006</v>
      </c>
      <c r="E4023" s="26">
        <f t="shared" si="504"/>
        <v>9.9294249964853076</v>
      </c>
      <c r="F4023" s="164">
        <f t="shared" si="504"/>
        <v>1.5230000000000001</v>
      </c>
      <c r="G4023" s="164">
        <f t="shared" si="504"/>
        <v>2.3279999999999998</v>
      </c>
      <c r="H4023" s="183" t="s">
        <v>852</v>
      </c>
    </row>
    <row r="4024" spans="1:8" ht="16.5" thickBot="1">
      <c r="A4024" s="12" t="s">
        <v>34</v>
      </c>
      <c r="B4024" s="24">
        <f t="shared" si="504"/>
        <v>0.61699999999999999</v>
      </c>
      <c r="C4024" s="24">
        <f t="shared" si="504"/>
        <v>1.0029999999999999</v>
      </c>
      <c r="D4024" s="24">
        <f t="shared" si="504"/>
        <v>0.82699999999999996</v>
      </c>
      <c r="E4024" s="26">
        <f t="shared" si="504"/>
        <v>1.2809999999999999</v>
      </c>
      <c r="F4024" s="164">
        <f t="shared" si="504"/>
        <v>0.72199999999999998</v>
      </c>
      <c r="G4024" s="164">
        <f t="shared" si="504"/>
        <v>1.3399999999999999</v>
      </c>
      <c r="H4024" s="183" t="s">
        <v>850</v>
      </c>
    </row>
    <row r="4025" spans="1:8" ht="16.5" thickBot="1">
      <c r="A4025" s="12" t="s">
        <v>35</v>
      </c>
      <c r="B4025" s="24">
        <f t="shared" si="504"/>
        <v>0.51100000000000001</v>
      </c>
      <c r="C4025" s="24">
        <f t="shared" si="504"/>
        <v>0.46300000000000002</v>
      </c>
      <c r="D4025" s="24">
        <f t="shared" si="504"/>
        <v>1.022</v>
      </c>
      <c r="E4025" s="26">
        <f t="shared" si="504"/>
        <v>0.90400000000000003</v>
      </c>
      <c r="F4025" s="164">
        <f>F3702+F3991</f>
        <v>0</v>
      </c>
      <c r="G4025" s="164">
        <f t="shared" si="504"/>
        <v>0</v>
      </c>
      <c r="H4025" s="183" t="s">
        <v>36</v>
      </c>
    </row>
    <row r="4026" spans="1:8" ht="16.5" thickBot="1">
      <c r="A4026" s="54" t="s">
        <v>37</v>
      </c>
      <c r="B4026" s="24">
        <f t="shared" si="504"/>
        <v>0</v>
      </c>
      <c r="C4026" s="24">
        <f t="shared" si="504"/>
        <v>0</v>
      </c>
      <c r="D4026" s="24">
        <f t="shared" si="504"/>
        <v>0.126</v>
      </c>
      <c r="E4026" s="26">
        <f t="shared" si="504"/>
        <v>0.183</v>
      </c>
      <c r="F4026" s="164">
        <f t="shared" si="504"/>
        <v>0</v>
      </c>
      <c r="G4026" s="164">
        <f t="shared" si="504"/>
        <v>0</v>
      </c>
      <c r="H4026" s="185" t="s">
        <v>38</v>
      </c>
    </row>
    <row r="4027" spans="1:8" ht="16.5" thickBot="1">
      <c r="A4027" s="75" t="s">
        <v>552</v>
      </c>
      <c r="B4027" s="77">
        <f>SUM(B4005:B4026)</f>
        <v>128.85629179532884</v>
      </c>
      <c r="C4027" s="77">
        <f>SUM(C4005:C4026)</f>
        <v>440.35759796363141</v>
      </c>
      <c r="D4027" s="77">
        <f>SUM(D4005:D4026)</f>
        <v>139.24849899999998</v>
      </c>
      <c r="E4027" s="77">
        <f>SUM(E4005:E4026)</f>
        <v>406.27707317843527</v>
      </c>
      <c r="F4027" s="217">
        <f t="shared" ref="F4027:G4027" si="506">F3704+F3993</f>
        <v>174.87274364305932</v>
      </c>
      <c r="G4027" s="217">
        <f t="shared" si="506"/>
        <v>563.61199999999997</v>
      </c>
      <c r="H4027" s="186" t="s">
        <v>855</v>
      </c>
    </row>
    <row r="4028" spans="1:8" ht="16.5" thickBot="1">
      <c r="A4028" s="75" t="s">
        <v>545</v>
      </c>
      <c r="B4028" s="77"/>
      <c r="C4028" s="77"/>
      <c r="D4028" s="77"/>
      <c r="E4028" s="77"/>
      <c r="F4028" s="164"/>
      <c r="G4028" s="164"/>
      <c r="H4028" s="166" t="s">
        <v>553</v>
      </c>
    </row>
    <row r="4029" spans="1:8">
      <c r="A4029" s="86"/>
      <c r="B4029" s="87"/>
      <c r="C4029" s="87"/>
      <c r="D4029" s="87"/>
      <c r="E4029" s="87"/>
      <c r="F4029" s="87"/>
      <c r="G4029" s="87"/>
      <c r="H4029" s="115"/>
    </row>
    <row r="4030" spans="1:8">
      <c r="A4030" s="119" t="s">
        <v>350</v>
      </c>
      <c r="H4030" s="120" t="s">
        <v>351</v>
      </c>
    </row>
    <row r="4031" spans="1:8" ht="21" customHeight="1">
      <c r="A4031" s="67" t="s">
        <v>757</v>
      </c>
      <c r="H4031" s="102" t="s">
        <v>371</v>
      </c>
    </row>
    <row r="4032" spans="1:8" ht="16.5" customHeight="1" thickBot="1">
      <c r="A4032" s="68" t="s">
        <v>43</v>
      </c>
      <c r="E4032" s="38"/>
      <c r="G4032" s="38" t="s">
        <v>477</v>
      </c>
      <c r="H4032" s="38" t="s">
        <v>476</v>
      </c>
    </row>
    <row r="4033" spans="1:8" ht="16.5" thickBot="1">
      <c r="A4033" s="55" t="s">
        <v>7</v>
      </c>
      <c r="B4033" s="238">
        <v>2016</v>
      </c>
      <c r="C4033" s="239"/>
      <c r="D4033" s="238">
        <v>2017</v>
      </c>
      <c r="E4033" s="239"/>
      <c r="F4033" s="240">
        <v>2018</v>
      </c>
      <c r="G4033" s="241"/>
      <c r="H4033" s="176" t="s">
        <v>3</v>
      </c>
    </row>
    <row r="4034" spans="1:8">
      <c r="A4034" s="57"/>
      <c r="B4034" s="54" t="s">
        <v>46</v>
      </c>
      <c r="C4034" s="103" t="s">
        <v>47</v>
      </c>
      <c r="D4034" s="103" t="s">
        <v>46</v>
      </c>
      <c r="E4034" s="22" t="s">
        <v>47</v>
      </c>
      <c r="F4034" s="177" t="s">
        <v>46</v>
      </c>
      <c r="G4034" s="178" t="s">
        <v>47</v>
      </c>
      <c r="H4034" s="179"/>
    </row>
    <row r="4035" spans="1:8" ht="16.5" thickBot="1">
      <c r="A4035" s="59"/>
      <c r="B4035" s="23" t="s">
        <v>48</v>
      </c>
      <c r="C4035" s="6" t="s">
        <v>49</v>
      </c>
      <c r="D4035" s="107" t="s">
        <v>48</v>
      </c>
      <c r="E4035" s="2" t="s">
        <v>49</v>
      </c>
      <c r="F4035" s="180" t="s">
        <v>48</v>
      </c>
      <c r="G4035" s="181" t="s">
        <v>49</v>
      </c>
      <c r="H4035" s="182"/>
    </row>
    <row r="4036" spans="1:8" ht="17.25" thickTop="1" thickBot="1">
      <c r="A4036" s="12" t="s">
        <v>13</v>
      </c>
      <c r="B4036" s="24">
        <f t="shared" ref="B4036:B4057" si="507">B4067+B4098+B4129+B4160+(B4191*10)+(B4222*8)</f>
        <v>52.370975000000001</v>
      </c>
      <c r="C4036" s="26">
        <f t="shared" ref="C4036:C4057" si="508">C4067+C4098+C4129+C4160+C4191+C4222</f>
        <v>40.679000000000002</v>
      </c>
      <c r="D4036" s="24">
        <f t="shared" ref="D4036:D4057" si="509">D4067+D4098+D4129+D4160+(D4191*10)+(D4222*8)</f>
        <v>50.543725999999999</v>
      </c>
      <c r="E4036" s="26">
        <f>E4067+E4098+E4129+E4160+E4191+E4222</f>
        <v>34.512</v>
      </c>
      <c r="F4036" s="164">
        <f>(F4067+F4098+F4129+F4160+F4191+F4222)</f>
        <v>10.624000000000001</v>
      </c>
      <c r="G4036" s="164">
        <f>(G4067+G4098+G4129+G4160+G4191+G4222)</f>
        <v>40.341000000000001</v>
      </c>
      <c r="H4036" s="183" t="s">
        <v>819</v>
      </c>
    </row>
    <row r="4037" spans="1:8" ht="16.5" thickBot="1">
      <c r="A4037" s="12" t="s">
        <v>14</v>
      </c>
      <c r="B4037" s="24">
        <f t="shared" si="507"/>
        <v>230.066</v>
      </c>
      <c r="C4037" s="26">
        <f t="shared" si="508"/>
        <v>457.99599999999998</v>
      </c>
      <c r="D4037" s="24">
        <f t="shared" si="509"/>
        <v>286.39800000000002</v>
      </c>
      <c r="E4037" s="26">
        <f t="shared" ref="E4037" si="510">E4068+E4099+E4130+E4161+E4192+E4223</f>
        <v>521.43200000000002</v>
      </c>
      <c r="F4037" s="164">
        <f t="shared" ref="F4037:G4057" si="511">(F4068+F4099+F4130+F4161+F4192+F4223)</f>
        <v>356.45299999999997</v>
      </c>
      <c r="G4037" s="164">
        <f t="shared" si="511"/>
        <v>926.58600000000001</v>
      </c>
      <c r="H4037" s="183" t="s">
        <v>840</v>
      </c>
    </row>
    <row r="4038" spans="1:8" ht="16.5" thickBot="1">
      <c r="A4038" s="12" t="s">
        <v>15</v>
      </c>
      <c r="B4038" s="24">
        <f t="shared" si="507"/>
        <v>61.127000000000002</v>
      </c>
      <c r="C4038" s="26">
        <f t="shared" si="508"/>
        <v>48.068000000000005</v>
      </c>
      <c r="D4038" s="24">
        <f t="shared" si="509"/>
        <v>163.16499999999999</v>
      </c>
      <c r="E4038" s="26">
        <f t="shared" ref="E4038" si="512">E4069+E4100+E4131+E4162+E4193+E4224</f>
        <v>145.875</v>
      </c>
      <c r="F4038" s="164">
        <f t="shared" si="511"/>
        <v>26.842999999999996</v>
      </c>
      <c r="G4038" s="164">
        <f t="shared" si="511"/>
        <v>140.56799999999998</v>
      </c>
      <c r="H4038" s="183" t="s">
        <v>841</v>
      </c>
    </row>
    <row r="4039" spans="1:8" ht="16.5" thickBot="1">
      <c r="A4039" s="12" t="s">
        <v>16</v>
      </c>
      <c r="B4039" s="24">
        <f t="shared" si="507"/>
        <v>55.488</v>
      </c>
      <c r="C4039" s="26">
        <f t="shared" si="508"/>
        <v>26.253</v>
      </c>
      <c r="D4039" s="24">
        <f t="shared" si="509"/>
        <v>71.582999999999998</v>
      </c>
      <c r="E4039" s="26">
        <f t="shared" ref="E4039" si="513">E4070+E4101+E4132+E4163+E4194+E4225</f>
        <v>31.817</v>
      </c>
      <c r="F4039" s="164">
        <f t="shared" si="511"/>
        <v>26.751000000000001</v>
      </c>
      <c r="G4039" s="164">
        <f t="shared" si="511"/>
        <v>31.704999999999998</v>
      </c>
      <c r="H4039" s="183" t="s">
        <v>844</v>
      </c>
    </row>
    <row r="4040" spans="1:8" ht="16.5" thickBot="1">
      <c r="A4040" s="12" t="s">
        <v>17</v>
      </c>
      <c r="B4040" s="24">
        <f t="shared" si="507"/>
        <v>2.802737</v>
      </c>
      <c r="C4040" s="26">
        <f t="shared" si="508"/>
        <v>0.69220808720000004</v>
      </c>
      <c r="D4040" s="24">
        <f t="shared" si="509"/>
        <v>3.1160559999999995</v>
      </c>
      <c r="E4040" s="26">
        <f t="shared" ref="E4040" si="514">E4071+E4102+E4133+E4164+E4195+E4226</f>
        <v>0.8642518444199998</v>
      </c>
      <c r="F4040" s="164">
        <f t="shared" si="511"/>
        <v>1.607</v>
      </c>
      <c r="G4040" s="164">
        <f t="shared" si="511"/>
        <v>2.2979999999999996</v>
      </c>
      <c r="H4040" s="183" t="s">
        <v>845</v>
      </c>
    </row>
    <row r="4041" spans="1:8" ht="16.5" thickBot="1">
      <c r="A4041" s="12" t="s">
        <v>18</v>
      </c>
      <c r="B4041" s="24">
        <f t="shared" si="507"/>
        <v>0</v>
      </c>
      <c r="C4041" s="26">
        <f t="shared" si="508"/>
        <v>0</v>
      </c>
      <c r="D4041" s="24">
        <f t="shared" si="509"/>
        <v>0</v>
      </c>
      <c r="E4041" s="26">
        <v>1000</v>
      </c>
      <c r="F4041" s="164">
        <f t="shared" si="511"/>
        <v>0</v>
      </c>
      <c r="G4041" s="164">
        <f t="shared" si="511"/>
        <v>0</v>
      </c>
      <c r="H4041" s="183" t="s">
        <v>820</v>
      </c>
    </row>
    <row r="4042" spans="1:8" ht="16.5" thickBot="1">
      <c r="A4042" s="12" t="s">
        <v>19</v>
      </c>
      <c r="B4042" s="24">
        <f t="shared" si="507"/>
        <v>0</v>
      </c>
      <c r="C4042" s="26">
        <f t="shared" si="508"/>
        <v>0</v>
      </c>
      <c r="D4042" s="24">
        <f t="shared" si="509"/>
        <v>0</v>
      </c>
      <c r="E4042" s="26">
        <f t="shared" ref="E4042" si="515">E4073+E4104+E4135+E4166+E4197+E4228</f>
        <v>0</v>
      </c>
      <c r="F4042" s="164">
        <f t="shared" si="511"/>
        <v>0</v>
      </c>
      <c r="G4042" s="164">
        <f t="shared" si="511"/>
        <v>0</v>
      </c>
      <c r="H4042" s="183" t="s">
        <v>20</v>
      </c>
    </row>
    <row r="4043" spans="1:8" ht="16.5" thickBot="1">
      <c r="A4043" s="12" t="s">
        <v>21</v>
      </c>
      <c r="B4043" s="24">
        <f t="shared" si="507"/>
        <v>1217.5360000000001</v>
      </c>
      <c r="C4043" s="26">
        <f t="shared" si="508"/>
        <v>1134.2649999999999</v>
      </c>
      <c r="D4043" s="24">
        <f t="shared" si="509"/>
        <v>1282.9940000000001</v>
      </c>
      <c r="E4043" s="26">
        <f t="shared" ref="E4043" si="516">E4074+E4105+E4136+E4167+E4198+E4229</f>
        <v>1065.377</v>
      </c>
      <c r="F4043" s="164">
        <f t="shared" si="511"/>
        <v>800.81900000000019</v>
      </c>
      <c r="G4043" s="164">
        <f t="shared" si="511"/>
        <v>1072.924</v>
      </c>
      <c r="H4043" s="183" t="s">
        <v>846</v>
      </c>
    </row>
    <row r="4044" spans="1:8" ht="16.5" thickBot="1">
      <c r="A4044" s="12" t="s">
        <v>22</v>
      </c>
      <c r="B4044" s="24">
        <f t="shared" si="507"/>
        <v>0.14399999999999999</v>
      </c>
      <c r="C4044" s="26">
        <f t="shared" si="508"/>
        <v>0.21299999999999999</v>
      </c>
      <c r="D4044" s="24">
        <f t="shared" si="509"/>
        <v>2.5000000000000001E-2</v>
      </c>
      <c r="E4044" s="26">
        <f t="shared" ref="E4044" si="517">E4075+E4106+E4137+E4168+E4199+E4230</f>
        <v>9.9999999999999985E-3</v>
      </c>
      <c r="F4044" s="164">
        <f t="shared" si="511"/>
        <v>0.24400000000000002</v>
      </c>
      <c r="G4044" s="164">
        <f t="shared" si="511"/>
        <v>0.254</v>
      </c>
      <c r="H4044" s="183" t="s">
        <v>847</v>
      </c>
    </row>
    <row r="4045" spans="1:8" ht="16.5" thickBot="1">
      <c r="A4045" s="12" t="s">
        <v>23</v>
      </c>
      <c r="B4045" s="24">
        <f t="shared" si="507"/>
        <v>28.131999999999998</v>
      </c>
      <c r="C4045" s="26">
        <f t="shared" si="508"/>
        <v>12.869</v>
      </c>
      <c r="D4045" s="24">
        <f t="shared" si="509"/>
        <v>24.35</v>
      </c>
      <c r="E4045" s="26">
        <f t="shared" ref="E4045" si="518">E4076+E4107+E4138+E4169+E4200+E4231</f>
        <v>13.123999999999999</v>
      </c>
      <c r="F4045" s="164">
        <f t="shared" si="511"/>
        <v>4.6379999999999999</v>
      </c>
      <c r="G4045" s="164">
        <f t="shared" si="511"/>
        <v>11.754999999999999</v>
      </c>
      <c r="H4045" s="183" t="s">
        <v>856</v>
      </c>
    </row>
    <row r="4046" spans="1:8" ht="16.5" thickBot="1">
      <c r="A4046" s="12" t="s">
        <v>24</v>
      </c>
      <c r="B4046" s="24">
        <f t="shared" si="507"/>
        <v>2.1999999999999999E-2</v>
      </c>
      <c r="C4046" s="26">
        <f t="shared" si="508"/>
        <v>1.7000000000000001E-2</v>
      </c>
      <c r="D4046" s="24">
        <f t="shared" si="509"/>
        <v>0.14300000000000002</v>
      </c>
      <c r="E4046" s="26">
        <f t="shared" ref="E4046" si="519">E4077+E4108+E4139+E4170+E4201+E4232</f>
        <v>6.0999999999999999E-2</v>
      </c>
      <c r="F4046" s="164">
        <f t="shared" si="511"/>
        <v>8.4999999999999992E-2</v>
      </c>
      <c r="G4046" s="164">
        <f t="shared" si="511"/>
        <v>0.105</v>
      </c>
      <c r="H4046" s="183" t="s">
        <v>818</v>
      </c>
    </row>
    <row r="4047" spans="1:8" ht="16.5" thickBot="1">
      <c r="A4047" s="12" t="s">
        <v>25</v>
      </c>
      <c r="B4047" s="24">
        <f t="shared" si="507"/>
        <v>0.27100000000000002</v>
      </c>
      <c r="C4047" s="26">
        <f>C4078+C4109+C4140+C4171+C4202+C4233</f>
        <v>0.314</v>
      </c>
      <c r="D4047" s="24">
        <f t="shared" si="509"/>
        <v>0.73659999999999992</v>
      </c>
      <c r="E4047" s="26">
        <f t="shared" ref="E4047" si="520">E4078+E4109+E4140+E4171+E4202+E4233</f>
        <v>0.20300000000000001</v>
      </c>
      <c r="F4047" s="164">
        <f t="shared" si="511"/>
        <v>7.9000000000000001E-2</v>
      </c>
      <c r="G4047" s="164">
        <f t="shared" si="511"/>
        <v>0.249</v>
      </c>
      <c r="H4047" s="183" t="s">
        <v>26</v>
      </c>
    </row>
    <row r="4048" spans="1:8" ht="16.5" thickBot="1">
      <c r="A4048" s="12" t="s">
        <v>27</v>
      </c>
      <c r="B4048" s="24">
        <f t="shared" si="507"/>
        <v>63.464735999999995</v>
      </c>
      <c r="C4048" s="26">
        <f t="shared" si="508"/>
        <v>177.07334699999998</v>
      </c>
      <c r="D4048" s="24">
        <f t="shared" si="509"/>
        <v>58.406429999999993</v>
      </c>
      <c r="E4048" s="26">
        <f t="shared" ref="E4048" si="521">E4079+E4110+E4141+E4172+E4203+E4234</f>
        <v>195.630426</v>
      </c>
      <c r="F4048" s="164">
        <v>60.191597999999999</v>
      </c>
      <c r="G4048" s="164">
        <v>223.17269870129869</v>
      </c>
      <c r="H4048" s="183" t="s">
        <v>851</v>
      </c>
    </row>
    <row r="4049" spans="1:8" ht="16.5" thickBot="1">
      <c r="A4049" s="12" t="s">
        <v>28</v>
      </c>
      <c r="B4049" s="24">
        <f t="shared" si="507"/>
        <v>4.1479999999999997</v>
      </c>
      <c r="C4049" s="26">
        <f t="shared" si="508"/>
        <v>4.0339999999999998</v>
      </c>
      <c r="D4049" s="24">
        <f t="shared" si="509"/>
        <v>1.1040000000000001</v>
      </c>
      <c r="E4049" s="26">
        <f t="shared" ref="E4049" si="522">E4080+E4111+E4142+E4173+E4204+E4235</f>
        <v>0.47799999999999998</v>
      </c>
      <c r="F4049" s="164">
        <f t="shared" si="511"/>
        <v>1.7215715707802663</v>
      </c>
      <c r="G4049" s="164">
        <f t="shared" si="511"/>
        <v>4.8369999999999997</v>
      </c>
      <c r="H4049" s="183" t="s">
        <v>853</v>
      </c>
    </row>
    <row r="4050" spans="1:8" ht="16.5" thickBot="1">
      <c r="A4050" s="12" t="s">
        <v>29</v>
      </c>
      <c r="B4050" s="24">
        <f t="shared" si="507"/>
        <v>0</v>
      </c>
      <c r="C4050" s="26">
        <f t="shared" si="508"/>
        <v>0</v>
      </c>
      <c r="D4050" s="24">
        <f t="shared" si="509"/>
        <v>0</v>
      </c>
      <c r="E4050" s="26">
        <f t="shared" ref="E4050" si="523">E4081+E4112+E4143+E4174+E4205+E4236</f>
        <v>0</v>
      </c>
      <c r="F4050" s="164">
        <f t="shared" si="511"/>
        <v>0</v>
      </c>
      <c r="G4050" s="164">
        <f t="shared" si="511"/>
        <v>0.09</v>
      </c>
      <c r="H4050" s="183" t="s">
        <v>821</v>
      </c>
    </row>
    <row r="4051" spans="1:8" ht="16.5" thickBot="1">
      <c r="A4051" s="12" t="s">
        <v>30</v>
      </c>
      <c r="B4051" s="24">
        <f t="shared" si="507"/>
        <v>107.77900000000001</v>
      </c>
      <c r="C4051" s="26">
        <f t="shared" si="508"/>
        <v>135.303</v>
      </c>
      <c r="D4051" s="24">
        <f t="shared" si="509"/>
        <v>139.47300000000001</v>
      </c>
      <c r="E4051" s="26">
        <f t="shared" ref="E4051" si="524">E4082+E4113+E4144+E4175+E4206+E4237</f>
        <v>136.77600000000001</v>
      </c>
      <c r="F4051" s="164">
        <f t="shared" si="511"/>
        <v>95.597000000000008</v>
      </c>
      <c r="G4051" s="164">
        <f t="shared" si="511"/>
        <v>117.29</v>
      </c>
      <c r="H4051" s="183" t="s">
        <v>848</v>
      </c>
    </row>
    <row r="4052" spans="1:8" ht="16.5" thickBot="1">
      <c r="A4052" s="12" t="s">
        <v>31</v>
      </c>
      <c r="B4052" s="24">
        <f t="shared" si="507"/>
        <v>5.1029999999999998</v>
      </c>
      <c r="C4052" s="26">
        <f t="shared" si="508"/>
        <v>5.4610000000000003</v>
      </c>
      <c r="D4052" s="24">
        <f t="shared" si="509"/>
        <v>5.5519999999999996</v>
      </c>
      <c r="E4052" s="26">
        <f t="shared" ref="E4052" si="525">E4083+E4114+E4145+E4176+E4207+E4238</f>
        <v>5.6180000000000003</v>
      </c>
      <c r="F4052" s="164">
        <f t="shared" si="511"/>
        <v>1.0979999999999999</v>
      </c>
      <c r="G4052" s="164">
        <f t="shared" si="511"/>
        <v>4.8989999999999991</v>
      </c>
      <c r="H4052" s="183" t="s">
        <v>849</v>
      </c>
    </row>
    <row r="4053" spans="1:8" ht="16.5" thickBot="1">
      <c r="A4053" s="12" t="s">
        <v>32</v>
      </c>
      <c r="B4053" s="24">
        <f t="shared" si="507"/>
        <v>8.0000000000000002E-3</v>
      </c>
      <c r="C4053" s="26">
        <f t="shared" si="508"/>
        <v>5.0000000000000001E-3</v>
      </c>
      <c r="D4053" s="24">
        <f t="shared" si="509"/>
        <v>1E-3</v>
      </c>
      <c r="E4053" s="26">
        <f t="shared" ref="E4053" si="526">E4084+E4115+E4146+E4177+E4208+E4239</f>
        <v>3.0000000000000001E-3</v>
      </c>
      <c r="F4053" s="164">
        <f t="shared" si="511"/>
        <v>6.6000000000000003E-2</v>
      </c>
      <c r="G4053" s="164">
        <f t="shared" si="511"/>
        <v>0.33</v>
      </c>
      <c r="H4053" s="183" t="s">
        <v>854</v>
      </c>
    </row>
    <row r="4054" spans="1:8" ht="16.5" thickBot="1">
      <c r="A4054" s="12" t="s">
        <v>33</v>
      </c>
      <c r="B4054" s="24">
        <f t="shared" si="507"/>
        <v>766.75800000000004</v>
      </c>
      <c r="C4054" s="26">
        <f t="shared" si="508"/>
        <v>296.65664088397784</v>
      </c>
      <c r="D4054" s="24">
        <f t="shared" si="509"/>
        <v>862.98227848671377</v>
      </c>
      <c r="E4054" s="26">
        <f t="shared" ref="E4054" si="527">E4085+E4116+E4147+E4178+E4209+E4240</f>
        <v>302.19256699001829</v>
      </c>
      <c r="F4054" s="164">
        <f t="shared" si="511"/>
        <v>138.23334964720013</v>
      </c>
      <c r="G4054" s="164">
        <f t="shared" si="511"/>
        <v>314.34200000000004</v>
      </c>
      <c r="H4054" s="183" t="s">
        <v>852</v>
      </c>
    </row>
    <row r="4055" spans="1:8" ht="16.5" thickBot="1">
      <c r="A4055" s="12" t="s">
        <v>34</v>
      </c>
      <c r="B4055" s="24">
        <f t="shared" si="507"/>
        <v>139.1</v>
      </c>
      <c r="C4055" s="26">
        <f t="shared" si="508"/>
        <v>100.81100000000001</v>
      </c>
      <c r="D4055" s="24">
        <f t="shared" si="509"/>
        <v>97.019000000000005</v>
      </c>
      <c r="E4055" s="26">
        <f t="shared" ref="E4055" si="528">E4086+E4117+E4148+E4179+E4210+E4241</f>
        <v>72.132999999999996</v>
      </c>
      <c r="F4055" s="164">
        <f t="shared" si="511"/>
        <v>13.243</v>
      </c>
      <c r="G4055" s="164">
        <f t="shared" si="511"/>
        <v>63.28</v>
      </c>
      <c r="H4055" s="183" t="s">
        <v>850</v>
      </c>
    </row>
    <row r="4056" spans="1:8" ht="16.5" thickBot="1">
      <c r="A4056" s="12" t="s">
        <v>35</v>
      </c>
      <c r="B4056" s="24">
        <f t="shared" si="507"/>
        <v>0</v>
      </c>
      <c r="C4056" s="26">
        <f t="shared" si="508"/>
        <v>0</v>
      </c>
      <c r="D4056" s="24">
        <f t="shared" si="509"/>
        <v>0</v>
      </c>
      <c r="E4056" s="26">
        <f t="shared" ref="E4056" si="529">E4087+E4118+E4149+E4180+E4211+E4242</f>
        <v>0</v>
      </c>
      <c r="F4056" s="164">
        <f t="shared" si="511"/>
        <v>0</v>
      </c>
      <c r="G4056" s="164">
        <f t="shared" si="511"/>
        <v>0</v>
      </c>
      <c r="H4056" s="183" t="s">
        <v>36</v>
      </c>
    </row>
    <row r="4057" spans="1:8" ht="16.5" thickBot="1">
      <c r="A4057" s="54" t="s">
        <v>37</v>
      </c>
      <c r="B4057" s="27">
        <f t="shared" si="507"/>
        <v>2.6599999999999997</v>
      </c>
      <c r="C4057" s="28">
        <f t="shared" si="508"/>
        <v>3.6989999999999998</v>
      </c>
      <c r="D4057" s="27">
        <f t="shared" si="509"/>
        <v>6.36</v>
      </c>
      <c r="E4057" s="26">
        <f t="shared" ref="E4057" si="530">E4088+E4119+E4150+E4181+E4212+E4243</f>
        <v>7.6150000000000002</v>
      </c>
      <c r="F4057" s="164">
        <f t="shared" si="511"/>
        <v>5.0059999999999993</v>
      </c>
      <c r="G4057" s="164">
        <f t="shared" si="511"/>
        <v>6.9289999999999994</v>
      </c>
      <c r="H4057" s="185" t="s">
        <v>38</v>
      </c>
    </row>
    <row r="4058" spans="1:8" ht="16.5" thickBot="1">
      <c r="A4058" s="75" t="s">
        <v>552</v>
      </c>
      <c r="B4058" s="77">
        <f>SUM(B4036:B4057)</f>
        <v>2736.9804479999998</v>
      </c>
      <c r="C4058" s="77">
        <f>SUM(C4036:C4057)</f>
        <v>2444.4091959711782</v>
      </c>
      <c r="D4058" s="77">
        <f>SUM(D4036:D4057)</f>
        <v>3053.9520904867145</v>
      </c>
      <c r="E4058" s="126">
        <f t="shared" ref="E4058:G4058" si="531">E4089+E4120+E4151+E4182+E4213+E4244</f>
        <v>2533.721244834438</v>
      </c>
      <c r="F4058" s="165">
        <f>F4089+F4120+F4151+F4182+F4213+F4244</f>
        <v>1483.1079212179802</v>
      </c>
      <c r="G4058" s="165">
        <f t="shared" si="531"/>
        <v>2738.7820000000002</v>
      </c>
      <c r="H4058" s="186" t="s">
        <v>855</v>
      </c>
    </row>
    <row r="4059" spans="1:8" ht="16.5" thickBot="1">
      <c r="A4059" s="75" t="s">
        <v>545</v>
      </c>
      <c r="B4059" s="77">
        <f>B4090+B4121+B4152+B4183+(B4214*10)+(B4245*8)</f>
        <v>93227.076808498983</v>
      </c>
      <c r="C4059" s="77">
        <f>C4090+C4121+C4152+C4183+C4214+C4245</f>
        <v>65457.758000000002</v>
      </c>
      <c r="D4059" s="77">
        <f>D4090+D4121+D4152+D4183+(D4214*10)+(D4245*8)</f>
        <v>94306.641539521428</v>
      </c>
      <c r="E4059" s="126">
        <f t="shared" ref="E4059" si="532">E4090+E4121+E4152+E4183+E4214+E4245</f>
        <v>77800.45</v>
      </c>
      <c r="F4059" s="165">
        <f>(F4090+F4121+F4152+F4183+F4214+F4245)</f>
        <v>32528.797655139198</v>
      </c>
      <c r="G4059" s="165">
        <f>(G4090+G4121+G4152+G4183+G4214+G4245)</f>
        <v>81321.239999999991</v>
      </c>
      <c r="H4059" s="166" t="s">
        <v>553</v>
      </c>
    </row>
    <row r="4061" spans="1:8">
      <c r="A4061" s="138" t="s">
        <v>353</v>
      </c>
      <c r="B4061" s="140"/>
      <c r="C4061" s="140"/>
      <c r="D4061" s="140"/>
      <c r="E4061" s="140"/>
      <c r="F4061" s="140"/>
      <c r="G4061" s="140"/>
      <c r="H4061" s="140" t="s">
        <v>354</v>
      </c>
    </row>
    <row r="4062" spans="1:8" ht="16.5" customHeight="1">
      <c r="A4062" s="67" t="s">
        <v>758</v>
      </c>
      <c r="C4062" s="50"/>
      <c r="D4062" s="50"/>
      <c r="E4062" s="50"/>
      <c r="F4062" s="50"/>
      <c r="G4062" s="50"/>
      <c r="H4062" s="66" t="s">
        <v>526</v>
      </c>
    </row>
    <row r="4063" spans="1:8" ht="16.5" customHeight="1" thickBot="1">
      <c r="A4063" s="68" t="s">
        <v>43</v>
      </c>
      <c r="E4063" s="38"/>
      <c r="G4063" s="38" t="s">
        <v>477</v>
      </c>
      <c r="H4063" s="38" t="s">
        <v>476</v>
      </c>
    </row>
    <row r="4064" spans="1:8" ht="16.5" thickBot="1">
      <c r="A4064" s="55" t="s">
        <v>7</v>
      </c>
      <c r="B4064" s="238">
        <v>2016</v>
      </c>
      <c r="C4064" s="239"/>
      <c r="D4064" s="238">
        <v>2017</v>
      </c>
      <c r="E4064" s="239"/>
      <c r="F4064" s="238">
        <v>2018</v>
      </c>
      <c r="G4064" s="239"/>
      <c r="H4064" s="56" t="s">
        <v>3</v>
      </c>
    </row>
    <row r="4065" spans="1:8">
      <c r="A4065" s="57"/>
      <c r="B4065" s="54" t="s">
        <v>46</v>
      </c>
      <c r="C4065" s="103" t="s">
        <v>47</v>
      </c>
      <c r="D4065" s="103" t="s">
        <v>46</v>
      </c>
      <c r="E4065" s="22" t="s">
        <v>47</v>
      </c>
      <c r="F4065" s="103" t="s">
        <v>46</v>
      </c>
      <c r="G4065" s="22" t="s">
        <v>47</v>
      </c>
      <c r="H4065" s="58"/>
    </row>
    <row r="4066" spans="1:8" ht="16.5" thickBot="1">
      <c r="A4066" s="59"/>
      <c r="B4066" s="23" t="s">
        <v>48</v>
      </c>
      <c r="C4066" s="6" t="s">
        <v>49</v>
      </c>
      <c r="D4066" s="107" t="s">
        <v>48</v>
      </c>
      <c r="E4066" s="2" t="s">
        <v>49</v>
      </c>
      <c r="F4066" s="107" t="s">
        <v>48</v>
      </c>
      <c r="G4066" s="2" t="s">
        <v>49</v>
      </c>
      <c r="H4066" s="60"/>
    </row>
    <row r="4067" spans="1:8" ht="17.25" thickTop="1" thickBot="1">
      <c r="A4067" s="12" t="s">
        <v>13</v>
      </c>
      <c r="B4067" s="24">
        <v>8.9823E-2</v>
      </c>
      <c r="C4067" s="26">
        <v>0.09</v>
      </c>
      <c r="D4067" s="24">
        <v>9.2518000000000003E-2</v>
      </c>
      <c r="E4067" s="26">
        <v>9.2999999999999999E-2</v>
      </c>
      <c r="F4067" s="26">
        <v>3.2000000000000001E-2</v>
      </c>
      <c r="G4067" s="26">
        <v>0.11600000000000001</v>
      </c>
      <c r="H4067" s="109" t="s">
        <v>819</v>
      </c>
    </row>
    <row r="4068" spans="1:8" ht="16.5" thickBot="1">
      <c r="A4068" s="12" t="s">
        <v>14</v>
      </c>
      <c r="B4068" s="24">
        <v>27.876000000000001</v>
      </c>
      <c r="C4068" s="26">
        <v>30.260999999999999</v>
      </c>
      <c r="D4068" s="24">
        <v>39.228999999999999</v>
      </c>
      <c r="E4068" s="26">
        <v>63.357999999999997</v>
      </c>
      <c r="F4068" s="26">
        <v>50.747999999999998</v>
      </c>
      <c r="G4068" s="26">
        <v>74.506</v>
      </c>
      <c r="H4068" s="109" t="s">
        <v>840</v>
      </c>
    </row>
    <row r="4069" spans="1:8" ht="16.5" thickBot="1">
      <c r="A4069" s="12" t="s">
        <v>15</v>
      </c>
      <c r="B4069" s="24">
        <v>3.597</v>
      </c>
      <c r="C4069" s="26">
        <v>2.8820000000000001</v>
      </c>
      <c r="D4069" s="24">
        <v>4.0339999999999998</v>
      </c>
      <c r="E4069" s="26">
        <v>4.1139999999999999</v>
      </c>
      <c r="F4069" s="26">
        <v>4.569</v>
      </c>
      <c r="G4069" s="26">
        <v>4.6500000000000004</v>
      </c>
      <c r="H4069" s="109" t="s">
        <v>841</v>
      </c>
    </row>
    <row r="4070" spans="1:8" ht="16.5" thickBot="1">
      <c r="A4070" s="12" t="s">
        <v>16</v>
      </c>
      <c r="B4070" s="24">
        <v>13.006</v>
      </c>
      <c r="C4070" s="26">
        <v>7.9329999999999998</v>
      </c>
      <c r="D4070" s="24">
        <v>19.259</v>
      </c>
      <c r="E4070" s="26">
        <v>10.815</v>
      </c>
      <c r="F4070" s="26">
        <v>14.31</v>
      </c>
      <c r="G4070" s="26">
        <v>7.1920000000000002</v>
      </c>
      <c r="H4070" s="109" t="s">
        <v>844</v>
      </c>
    </row>
    <row r="4071" spans="1:8" ht="16.5" thickBot="1">
      <c r="A4071" s="12" t="s">
        <v>17</v>
      </c>
      <c r="B4071" s="24">
        <v>2.4211E-2</v>
      </c>
      <c r="C4071" s="26">
        <v>2.4868801179999997E-2</v>
      </c>
      <c r="D4071" s="24">
        <v>8.7999999999999998E-5</v>
      </c>
      <c r="E4071" s="26">
        <v>6.4610390000000007E-5</v>
      </c>
      <c r="F4071" s="26">
        <v>0.221</v>
      </c>
      <c r="G4071" s="26">
        <v>0.108</v>
      </c>
      <c r="H4071" s="109" t="s">
        <v>845</v>
      </c>
    </row>
    <row r="4072" spans="1:8" ht="16.5" thickBot="1">
      <c r="A4072" s="12" t="s">
        <v>18</v>
      </c>
      <c r="B4072" s="24">
        <v>0</v>
      </c>
      <c r="C4072" s="26">
        <v>0</v>
      </c>
      <c r="D4072" s="24">
        <v>0</v>
      </c>
      <c r="E4072" s="26">
        <v>0</v>
      </c>
      <c r="F4072" s="26">
        <v>0</v>
      </c>
      <c r="G4072" s="26">
        <v>0</v>
      </c>
      <c r="H4072" s="109" t="s">
        <v>820</v>
      </c>
    </row>
    <row r="4073" spans="1:8" ht="16.5" thickBot="1">
      <c r="A4073" s="12" t="s">
        <v>19</v>
      </c>
      <c r="B4073" s="24">
        <v>0</v>
      </c>
      <c r="C4073" s="26">
        <v>0</v>
      </c>
      <c r="D4073" s="24">
        <v>0</v>
      </c>
      <c r="E4073" s="26">
        <v>0</v>
      </c>
      <c r="F4073" s="26">
        <v>0</v>
      </c>
      <c r="G4073" s="26">
        <v>0</v>
      </c>
      <c r="H4073" s="109" t="s">
        <v>20</v>
      </c>
    </row>
    <row r="4074" spans="1:8" ht="16.5" thickBot="1">
      <c r="A4074" s="12" t="s">
        <v>21</v>
      </c>
      <c r="B4074" s="24">
        <v>279.00200000000001</v>
      </c>
      <c r="C4074" s="26">
        <v>340.959</v>
      </c>
      <c r="D4074" s="24">
        <v>178.376</v>
      </c>
      <c r="E4074" s="26">
        <v>182.05600000000001</v>
      </c>
      <c r="F4074" s="26">
        <v>198.971</v>
      </c>
      <c r="G4074" s="26">
        <v>167.489</v>
      </c>
      <c r="H4074" s="109" t="s">
        <v>846</v>
      </c>
    </row>
    <row r="4075" spans="1:8" ht="16.5" thickBot="1">
      <c r="A4075" s="12" t="s">
        <v>22</v>
      </c>
      <c r="B4075" s="24">
        <v>0</v>
      </c>
      <c r="C4075" s="26">
        <v>0</v>
      </c>
      <c r="D4075" s="24">
        <v>1E-3</v>
      </c>
      <c r="E4075" s="26">
        <v>1E-3</v>
      </c>
      <c r="F4075" s="26">
        <v>0.22700000000000001</v>
      </c>
      <c r="G4075" s="26">
        <v>0.216</v>
      </c>
      <c r="H4075" s="109" t="s">
        <v>847</v>
      </c>
    </row>
    <row r="4076" spans="1:8" ht="16.5" thickBot="1">
      <c r="A4076" s="12" t="s">
        <v>23</v>
      </c>
      <c r="B4076" s="24">
        <v>0</v>
      </c>
      <c r="C4076" s="26">
        <v>0</v>
      </c>
      <c r="D4076" s="24">
        <v>2.5999999999999999E-2</v>
      </c>
      <c r="E4076" s="26">
        <v>5.8000000000000003E-2</v>
      </c>
      <c r="F4076" s="26">
        <v>0</v>
      </c>
      <c r="G4076" s="26">
        <v>0</v>
      </c>
      <c r="H4076" s="109" t="s">
        <v>856</v>
      </c>
    </row>
    <row r="4077" spans="1:8" ht="16.5" thickBot="1">
      <c r="A4077" s="12" t="s">
        <v>24</v>
      </c>
      <c r="B4077" s="24">
        <v>0</v>
      </c>
      <c r="C4077" s="26">
        <v>0</v>
      </c>
      <c r="D4077" s="24">
        <v>0</v>
      </c>
      <c r="E4077" s="26">
        <v>0</v>
      </c>
      <c r="F4077" s="26">
        <v>6.6000000000000003E-2</v>
      </c>
      <c r="G4077" s="26">
        <v>5.8999999999999997E-2</v>
      </c>
      <c r="H4077" s="109" t="s">
        <v>818</v>
      </c>
    </row>
    <row r="4078" spans="1:8" ht="16.5" thickBot="1">
      <c r="A4078" s="12" t="s">
        <v>25</v>
      </c>
      <c r="B4078" s="24">
        <v>5.2999999999999999E-2</v>
      </c>
      <c r="C4078" s="26">
        <v>0.12</v>
      </c>
      <c r="D4078" s="24">
        <v>0</v>
      </c>
      <c r="E4078" s="26">
        <v>0</v>
      </c>
      <c r="F4078" s="26">
        <v>0</v>
      </c>
      <c r="G4078" s="26">
        <v>0</v>
      </c>
      <c r="H4078" s="109" t="s">
        <v>26</v>
      </c>
    </row>
    <row r="4079" spans="1:8" ht="16.5" thickBot="1">
      <c r="A4079" s="12" t="s">
        <v>27</v>
      </c>
      <c r="B4079" s="24">
        <v>0.21370800000000001</v>
      </c>
      <c r="C4079" s="26">
        <v>0.37438700000000003</v>
      </c>
      <c r="D4079" s="24">
        <v>0.82908000000000004</v>
      </c>
      <c r="E4079" s="26">
        <v>1.0240204000000002</v>
      </c>
      <c r="F4079" s="26">
        <v>0</v>
      </c>
      <c r="G4079" s="26">
        <v>0</v>
      </c>
      <c r="H4079" s="109" t="s">
        <v>851</v>
      </c>
    </row>
    <row r="4080" spans="1:8" ht="16.5" thickBot="1">
      <c r="A4080" s="12" t="s">
        <v>28</v>
      </c>
      <c r="B4080" s="24">
        <v>0.70799999999999996</v>
      </c>
      <c r="C4080" s="26">
        <v>0.46899999999999997</v>
      </c>
      <c r="D4080" s="24">
        <v>0.27500000000000002</v>
      </c>
      <c r="E4080" s="26">
        <v>0.253</v>
      </c>
      <c r="F4080" s="26">
        <f>D4080/E4080*G4080</f>
        <v>0.53152173913043488</v>
      </c>
      <c r="G4080" s="26">
        <v>0.48899999999999999</v>
      </c>
      <c r="H4080" s="109" t="s">
        <v>853</v>
      </c>
    </row>
    <row r="4081" spans="1:8" ht="16.5" thickBot="1">
      <c r="A4081" s="12" t="s">
        <v>29</v>
      </c>
      <c r="B4081" s="24">
        <v>0</v>
      </c>
      <c r="C4081" s="26">
        <v>0</v>
      </c>
      <c r="D4081" s="24">
        <v>0</v>
      </c>
      <c r="E4081" s="26">
        <v>0</v>
      </c>
      <c r="F4081" s="26">
        <v>0</v>
      </c>
      <c r="G4081" s="26">
        <v>0</v>
      </c>
      <c r="H4081" s="109" t="s">
        <v>821</v>
      </c>
    </row>
    <row r="4082" spans="1:8" ht="16.5" thickBot="1">
      <c r="A4082" s="12" t="s">
        <v>30</v>
      </c>
      <c r="B4082" s="24">
        <v>75.492000000000004</v>
      </c>
      <c r="C4082" s="26">
        <v>96.912000000000006</v>
      </c>
      <c r="D4082" s="24">
        <v>63.417999999999999</v>
      </c>
      <c r="E4082" s="26">
        <v>77.204999999999998</v>
      </c>
      <c r="F4082" s="26">
        <v>55.228000000000002</v>
      </c>
      <c r="G4082" s="26">
        <v>65.289000000000001</v>
      </c>
      <c r="H4082" s="109" t="s">
        <v>848</v>
      </c>
    </row>
    <row r="4083" spans="1:8" ht="16.5" thickBot="1">
      <c r="A4083" s="12" t="s">
        <v>31</v>
      </c>
      <c r="B4083" s="24">
        <v>1.0999999999999999E-2</v>
      </c>
      <c r="C4083" s="26">
        <v>2.4E-2</v>
      </c>
      <c r="D4083" s="24">
        <v>0.61599999999999999</v>
      </c>
      <c r="E4083" s="26">
        <v>1.4530000000000001</v>
      </c>
      <c r="F4083" s="26">
        <v>0.214</v>
      </c>
      <c r="G4083" s="26">
        <v>0.72099999999999997</v>
      </c>
      <c r="H4083" s="109" t="s">
        <v>849</v>
      </c>
    </row>
    <row r="4084" spans="1:8" ht="16.5" thickBot="1">
      <c r="A4084" s="12" t="s">
        <v>32</v>
      </c>
      <c r="B4084" s="24">
        <v>0</v>
      </c>
      <c r="C4084" s="26">
        <v>0</v>
      </c>
      <c r="D4084" s="24">
        <v>0</v>
      </c>
      <c r="E4084" s="26">
        <v>0</v>
      </c>
      <c r="F4084" s="26">
        <v>0</v>
      </c>
      <c r="G4084" s="26">
        <v>0</v>
      </c>
      <c r="H4084" s="109" t="s">
        <v>854</v>
      </c>
    </row>
    <row r="4085" spans="1:8" ht="16.5" thickBot="1">
      <c r="A4085" s="12" t="s">
        <v>33</v>
      </c>
      <c r="B4085" s="24">
        <v>14.23</v>
      </c>
      <c r="C4085" s="26">
        <v>13.321999999999999</v>
      </c>
      <c r="D4085" s="24">
        <v>8.8902784867137079</v>
      </c>
      <c r="E4085" s="26">
        <v>8.3230000000000004</v>
      </c>
      <c r="F4085" s="26">
        <f>D4085/E4085*G4085</f>
        <v>18.92134964720012</v>
      </c>
      <c r="G4085" s="26">
        <v>17.713999999999999</v>
      </c>
      <c r="H4085" s="109" t="s">
        <v>852</v>
      </c>
    </row>
    <row r="4086" spans="1:8" ht="16.5" thickBot="1">
      <c r="A4086" s="12" t="s">
        <v>34</v>
      </c>
      <c r="B4086" s="24">
        <v>2.0739999999999998</v>
      </c>
      <c r="C4086" s="26">
        <v>2.97</v>
      </c>
      <c r="D4086" s="24">
        <v>0.745</v>
      </c>
      <c r="E4086" s="26">
        <v>0.94799999999999995</v>
      </c>
      <c r="F4086" s="26">
        <v>0.752</v>
      </c>
      <c r="G4086" s="26">
        <v>0.86399999999999999</v>
      </c>
      <c r="H4086" s="109" t="s">
        <v>850</v>
      </c>
    </row>
    <row r="4087" spans="1:8" ht="16.5" thickBot="1">
      <c r="A4087" s="12" t="s">
        <v>35</v>
      </c>
      <c r="B4087" s="24">
        <v>0</v>
      </c>
      <c r="C4087" s="26">
        <v>0</v>
      </c>
      <c r="D4087" s="24">
        <v>0</v>
      </c>
      <c r="E4087" s="26">
        <v>0</v>
      </c>
      <c r="F4087" s="26">
        <v>0</v>
      </c>
      <c r="G4087" s="26">
        <v>0</v>
      </c>
      <c r="H4087" s="109" t="s">
        <v>36</v>
      </c>
    </row>
    <row r="4088" spans="1:8" ht="16.5" thickBot="1">
      <c r="A4088" s="54" t="s">
        <v>37</v>
      </c>
      <c r="B4088" s="27">
        <v>0.312</v>
      </c>
      <c r="C4088" s="28">
        <v>0.433</v>
      </c>
      <c r="D4088" s="27">
        <v>0.23799999999999999</v>
      </c>
      <c r="E4088" s="28">
        <v>0.34899999999999998</v>
      </c>
      <c r="F4088" s="26">
        <v>0.13500000000000001</v>
      </c>
      <c r="G4088" s="26">
        <v>0.188</v>
      </c>
      <c r="H4088" s="108" t="s">
        <v>38</v>
      </c>
    </row>
    <row r="4089" spans="1:8" ht="16.5" thickBot="1">
      <c r="A4089" s="75" t="s">
        <v>552</v>
      </c>
      <c r="B4089" s="77">
        <f t="shared" ref="B4089" si="533">SUM(B4067:B4088)</f>
        <v>416.6887420000001</v>
      </c>
      <c r="C4089" s="77">
        <f t="shared" ref="C4089" si="534">SUM(C4067:C4088)</f>
        <v>496.77425580118006</v>
      </c>
      <c r="D4089" s="77">
        <f t="shared" ref="D4089" si="535">SUM(D4067:D4088)</f>
        <v>316.02896448671373</v>
      </c>
      <c r="E4089" s="77">
        <f t="shared" ref="E4089:G4089" si="536">SUM(E4067:E4088)</f>
        <v>350.05008501038986</v>
      </c>
      <c r="F4089" s="77">
        <f t="shared" si="536"/>
        <v>344.92587138633053</v>
      </c>
      <c r="G4089" s="77">
        <f t="shared" si="536"/>
        <v>339.601</v>
      </c>
      <c r="H4089" s="118" t="s">
        <v>855</v>
      </c>
    </row>
    <row r="4090" spans="1:8" ht="16.5" thickBot="1">
      <c r="A4090" s="75" t="s">
        <v>545</v>
      </c>
      <c r="B4090" s="77">
        <v>6367.3278084989788</v>
      </c>
      <c r="C4090" s="77">
        <v>7593.5219999999999</v>
      </c>
      <c r="D4090" s="77">
        <v>8268.8525395214238</v>
      </c>
      <c r="E4090" s="77">
        <v>9384.9809999999998</v>
      </c>
      <c r="F4090" s="126">
        <f>D4090/E4090*G4090</f>
        <v>8519.398838166142</v>
      </c>
      <c r="G4090" s="126">
        <v>9669.3459999999995</v>
      </c>
      <c r="H4090" s="112" t="s">
        <v>553</v>
      </c>
    </row>
    <row r="4091" spans="1:8">
      <c r="A4091" s="86"/>
      <c r="B4091" s="87"/>
      <c r="C4091" s="87"/>
      <c r="D4091" s="87"/>
      <c r="E4091" s="87"/>
      <c r="F4091" s="87"/>
      <c r="G4091" s="87"/>
      <c r="H4091" s="115"/>
    </row>
    <row r="4092" spans="1:8">
      <c r="A4092" s="119" t="s">
        <v>355</v>
      </c>
      <c r="B4092" s="102"/>
      <c r="C4092" s="102"/>
      <c r="D4092" s="102"/>
      <c r="E4092" s="102"/>
      <c r="F4092" s="102"/>
      <c r="G4092" s="102"/>
      <c r="H4092" s="120" t="s">
        <v>356</v>
      </c>
    </row>
    <row r="4093" spans="1:8" ht="15.75" customHeight="1">
      <c r="A4093" s="97" t="s">
        <v>759</v>
      </c>
      <c r="C4093" s="50"/>
      <c r="D4093" s="50"/>
      <c r="E4093" s="50"/>
      <c r="F4093" s="50"/>
      <c r="G4093" s="50"/>
      <c r="H4093" s="66" t="s">
        <v>374</v>
      </c>
    </row>
    <row r="4094" spans="1:8" ht="16.5" customHeight="1" thickBot="1">
      <c r="A4094" s="68" t="s">
        <v>43</v>
      </c>
      <c r="E4094" s="38"/>
      <c r="G4094" s="38" t="s">
        <v>477</v>
      </c>
      <c r="H4094" s="38" t="s">
        <v>476</v>
      </c>
    </row>
    <row r="4095" spans="1:8" ht="16.5" thickBot="1">
      <c r="A4095" s="55" t="s">
        <v>7</v>
      </c>
      <c r="B4095" s="238">
        <v>2016</v>
      </c>
      <c r="C4095" s="239"/>
      <c r="D4095" s="238">
        <v>2017</v>
      </c>
      <c r="E4095" s="239"/>
      <c r="F4095" s="238">
        <v>2018</v>
      </c>
      <c r="G4095" s="239"/>
      <c r="H4095" s="56" t="s">
        <v>3</v>
      </c>
    </row>
    <row r="4096" spans="1:8">
      <c r="A4096" s="57"/>
      <c r="B4096" s="54" t="s">
        <v>46</v>
      </c>
      <c r="C4096" s="103" t="s">
        <v>47</v>
      </c>
      <c r="D4096" s="103" t="s">
        <v>46</v>
      </c>
      <c r="E4096" s="22" t="s">
        <v>47</v>
      </c>
      <c r="F4096" s="103" t="s">
        <v>46</v>
      </c>
      <c r="G4096" s="22" t="s">
        <v>47</v>
      </c>
      <c r="H4096" s="58"/>
    </row>
    <row r="4097" spans="1:8" ht="16.5" thickBot="1">
      <c r="A4097" s="59"/>
      <c r="B4097" s="23" t="s">
        <v>48</v>
      </c>
      <c r="C4097" s="6" t="s">
        <v>49</v>
      </c>
      <c r="D4097" s="107" t="s">
        <v>48</v>
      </c>
      <c r="E4097" s="2" t="s">
        <v>49</v>
      </c>
      <c r="F4097" s="107" t="s">
        <v>48</v>
      </c>
      <c r="G4097" s="2" t="s">
        <v>49</v>
      </c>
      <c r="H4097" s="60"/>
    </row>
    <row r="4098" spans="1:8" ht="17.25" thickTop="1" thickBot="1">
      <c r="A4098" s="12" t="s">
        <v>13</v>
      </c>
      <c r="B4098" s="24">
        <v>4.319</v>
      </c>
      <c r="C4098" s="26">
        <v>9.77</v>
      </c>
      <c r="D4098" s="24">
        <v>1.653</v>
      </c>
      <c r="E4098" s="26">
        <v>4.0860000000000003</v>
      </c>
      <c r="F4098" s="26">
        <v>1.08</v>
      </c>
      <c r="G4098" s="26">
        <v>2.605</v>
      </c>
      <c r="H4098" s="109" t="s">
        <v>819</v>
      </c>
    </row>
    <row r="4099" spans="1:8" ht="16.5" thickBot="1">
      <c r="A4099" s="12" t="s">
        <v>14</v>
      </c>
      <c r="B4099" s="24">
        <v>127.911</v>
      </c>
      <c r="C4099" s="26">
        <v>379.31099999999998</v>
      </c>
      <c r="D4099" s="24">
        <v>151.172</v>
      </c>
      <c r="E4099" s="26">
        <v>399.48099999999999</v>
      </c>
      <c r="F4099" s="26">
        <v>239.13499999999999</v>
      </c>
      <c r="G4099" s="26">
        <v>737.54700000000003</v>
      </c>
      <c r="H4099" s="109" t="s">
        <v>840</v>
      </c>
    </row>
    <row r="4100" spans="1:8" ht="16.5" thickBot="1">
      <c r="A4100" s="12" t="s">
        <v>15</v>
      </c>
      <c r="B4100" s="24">
        <v>4.0709999999999997</v>
      </c>
      <c r="C4100" s="26">
        <v>4.6070000000000002</v>
      </c>
      <c r="D4100" s="24">
        <v>2.0030000000000001</v>
      </c>
      <c r="E4100" s="26">
        <v>3.6880000000000002</v>
      </c>
      <c r="F4100" s="26">
        <v>3.9510000000000001</v>
      </c>
      <c r="G4100" s="26">
        <v>8.4580000000000002</v>
      </c>
      <c r="H4100" s="109" t="s">
        <v>841</v>
      </c>
    </row>
    <row r="4101" spans="1:8" ht="16.5" thickBot="1">
      <c r="A4101" s="12" t="s">
        <v>16</v>
      </c>
      <c r="B4101" s="24">
        <v>5.6000000000000001E-2</v>
      </c>
      <c r="C4101" s="26">
        <v>9.6000000000000002E-2</v>
      </c>
      <c r="D4101" s="24">
        <v>0</v>
      </c>
      <c r="E4101" s="26">
        <v>0</v>
      </c>
      <c r="F4101" s="26">
        <v>0.16500000000000001</v>
      </c>
      <c r="G4101" s="26">
        <v>0.17799999999999999</v>
      </c>
      <c r="H4101" s="109" t="s">
        <v>844</v>
      </c>
    </row>
    <row r="4102" spans="1:8" ht="16.5" thickBot="1">
      <c r="A4102" s="12" t="s">
        <v>17</v>
      </c>
      <c r="B4102" s="24">
        <v>0</v>
      </c>
      <c r="C4102" s="26">
        <v>0</v>
      </c>
      <c r="D4102" s="24">
        <v>4.3999999999999997E-2</v>
      </c>
      <c r="E4102" s="26">
        <v>0.1</v>
      </c>
      <c r="F4102" s="26">
        <v>0.74</v>
      </c>
      <c r="G4102" s="26">
        <v>1.4179999999999999</v>
      </c>
      <c r="H4102" s="109" t="s">
        <v>845</v>
      </c>
    </row>
    <row r="4103" spans="1:8" ht="16.5" thickBot="1">
      <c r="A4103" s="12" t="s">
        <v>18</v>
      </c>
      <c r="B4103" s="24">
        <v>0</v>
      </c>
      <c r="C4103" s="26">
        <v>0</v>
      </c>
      <c r="D4103" s="24">
        <v>0</v>
      </c>
      <c r="E4103" s="26">
        <v>0</v>
      </c>
      <c r="F4103" s="26">
        <v>0</v>
      </c>
      <c r="G4103" s="26">
        <v>0</v>
      </c>
      <c r="H4103" s="109" t="s">
        <v>820</v>
      </c>
    </row>
    <row r="4104" spans="1:8" ht="16.5" thickBot="1">
      <c r="A4104" s="12" t="s">
        <v>19</v>
      </c>
      <c r="B4104" s="24">
        <v>0</v>
      </c>
      <c r="C4104" s="26">
        <v>0</v>
      </c>
      <c r="D4104" s="24">
        <v>0</v>
      </c>
      <c r="E4104" s="26">
        <v>0</v>
      </c>
      <c r="F4104" s="26">
        <v>0</v>
      </c>
      <c r="G4104" s="26">
        <v>0</v>
      </c>
      <c r="H4104" s="109" t="s">
        <v>20</v>
      </c>
    </row>
    <row r="4105" spans="1:8" ht="16.5" thickBot="1">
      <c r="A4105" s="12" t="s">
        <v>21</v>
      </c>
      <c r="B4105" s="24">
        <v>211.42400000000001</v>
      </c>
      <c r="C4105" s="26">
        <v>215.36</v>
      </c>
      <c r="D4105" s="24">
        <v>299.05099999999999</v>
      </c>
      <c r="E4105" s="26">
        <v>313.41300000000001</v>
      </c>
      <c r="F4105" s="26">
        <v>329.59300000000002</v>
      </c>
      <c r="G4105" s="26">
        <v>324.86</v>
      </c>
      <c r="H4105" s="109" t="s">
        <v>846</v>
      </c>
    </row>
    <row r="4106" spans="1:8" ht="16.5" thickBot="1">
      <c r="A4106" s="12" t="s">
        <v>22</v>
      </c>
      <c r="B4106" s="24">
        <v>3.0000000000000001E-3</v>
      </c>
      <c r="C4106" s="26">
        <v>4.0000000000000001E-3</v>
      </c>
      <c r="D4106" s="24">
        <v>0</v>
      </c>
      <c r="E4106" s="26">
        <v>0</v>
      </c>
      <c r="F4106" s="26">
        <v>8.0000000000000002E-3</v>
      </c>
      <c r="G4106" s="26">
        <v>8.0000000000000002E-3</v>
      </c>
      <c r="H4106" s="109" t="s">
        <v>847</v>
      </c>
    </row>
    <row r="4107" spans="1:8" ht="16.5" thickBot="1">
      <c r="A4107" s="12" t="s">
        <v>23</v>
      </c>
      <c r="B4107" s="24">
        <v>5.6000000000000001E-2</v>
      </c>
      <c r="C4107" s="26">
        <v>0.22900000000000001</v>
      </c>
      <c r="D4107" s="24">
        <v>0</v>
      </c>
      <c r="E4107" s="26">
        <v>0</v>
      </c>
      <c r="F4107" s="26">
        <v>1.2E-2</v>
      </c>
      <c r="G4107" s="26">
        <v>1.7999999999999999E-2</v>
      </c>
      <c r="H4107" s="109" t="s">
        <v>856</v>
      </c>
    </row>
    <row r="4108" spans="1:8" ht="16.5" thickBot="1">
      <c r="A4108" s="12" t="s">
        <v>24</v>
      </c>
      <c r="B4108" s="24">
        <v>0</v>
      </c>
      <c r="C4108" s="26">
        <v>0</v>
      </c>
      <c r="D4108" s="24">
        <v>4.2999999999999997E-2</v>
      </c>
      <c r="E4108" s="26">
        <v>0.03</v>
      </c>
      <c r="F4108" s="26">
        <v>8.9999999999999993E-3</v>
      </c>
      <c r="G4108" s="26">
        <v>1.9E-2</v>
      </c>
      <c r="H4108" s="109" t="s">
        <v>818</v>
      </c>
    </row>
    <row r="4109" spans="1:8" ht="16.5" thickBot="1">
      <c r="A4109" s="12" t="s">
        <v>25</v>
      </c>
      <c r="B4109" s="24">
        <v>2.4E-2</v>
      </c>
      <c r="C4109" s="26">
        <v>4.2000000000000003E-2</v>
      </c>
      <c r="D4109" s="24">
        <v>0</v>
      </c>
      <c r="E4109" s="26">
        <v>0</v>
      </c>
      <c r="F4109" s="26">
        <v>0</v>
      </c>
      <c r="G4109" s="26">
        <v>0</v>
      </c>
      <c r="H4109" s="109" t="s">
        <v>26</v>
      </c>
    </row>
    <row r="4110" spans="1:8" ht="16.5" thickBot="1">
      <c r="A4110" s="12" t="s">
        <v>27</v>
      </c>
      <c r="B4110" s="24">
        <v>58.26</v>
      </c>
      <c r="C4110" s="26">
        <v>175.30799999999999</v>
      </c>
      <c r="D4110" s="24">
        <v>43.189</v>
      </c>
      <c r="E4110" s="26">
        <v>187.886</v>
      </c>
      <c r="F4110" s="26">
        <v>0</v>
      </c>
      <c r="G4110" s="26">
        <v>0</v>
      </c>
      <c r="H4110" s="109" t="s">
        <v>851</v>
      </c>
    </row>
    <row r="4111" spans="1:8" ht="16.5" thickBot="1">
      <c r="A4111" s="12" t="s">
        <v>28</v>
      </c>
      <c r="B4111" s="24">
        <v>0.13900000000000001</v>
      </c>
      <c r="C4111" s="26">
        <v>0.379</v>
      </c>
      <c r="D4111" s="24">
        <v>0</v>
      </c>
      <c r="E4111" s="26">
        <v>0</v>
      </c>
      <c r="F4111" s="26">
        <v>0</v>
      </c>
      <c r="G4111" s="26">
        <v>0.72299999999999998</v>
      </c>
      <c r="H4111" s="109" t="s">
        <v>853</v>
      </c>
    </row>
    <row r="4112" spans="1:8" ht="16.5" thickBot="1">
      <c r="A4112" s="12" t="s">
        <v>29</v>
      </c>
      <c r="B4112" s="24">
        <v>0</v>
      </c>
      <c r="C4112" s="26">
        <v>0</v>
      </c>
      <c r="D4112" s="24">
        <v>0</v>
      </c>
      <c r="E4112" s="26">
        <v>0</v>
      </c>
      <c r="F4112" s="26">
        <v>0</v>
      </c>
      <c r="G4112" s="26">
        <v>0</v>
      </c>
      <c r="H4112" s="109" t="s">
        <v>821</v>
      </c>
    </row>
    <row r="4113" spans="1:8" ht="16.5" thickBot="1">
      <c r="A4113" s="12" t="s">
        <v>30</v>
      </c>
      <c r="B4113" s="24">
        <v>11.753</v>
      </c>
      <c r="C4113" s="26">
        <v>18.587</v>
      </c>
      <c r="D4113" s="24">
        <v>16.5</v>
      </c>
      <c r="E4113" s="26">
        <v>26.521999999999998</v>
      </c>
      <c r="F4113" s="26">
        <v>17.170000000000002</v>
      </c>
      <c r="G4113" s="26">
        <v>23.785</v>
      </c>
      <c r="H4113" s="109" t="s">
        <v>848</v>
      </c>
    </row>
    <row r="4114" spans="1:8" ht="16.5" thickBot="1">
      <c r="A4114" s="12" t="s">
        <v>31</v>
      </c>
      <c r="B4114" s="24">
        <v>0.442</v>
      </c>
      <c r="C4114" s="26">
        <v>1.534</v>
      </c>
      <c r="D4114" s="24">
        <v>0.186</v>
      </c>
      <c r="E4114" s="26">
        <v>0.61</v>
      </c>
      <c r="F4114" s="26">
        <v>8.5999999999999993E-2</v>
      </c>
      <c r="G4114" s="26">
        <v>0.41899999999999998</v>
      </c>
      <c r="H4114" s="109" t="s">
        <v>849</v>
      </c>
    </row>
    <row r="4115" spans="1:8" ht="16.5" thickBot="1">
      <c r="A4115" s="12" t="s">
        <v>32</v>
      </c>
      <c r="B4115" s="24">
        <v>0</v>
      </c>
      <c r="C4115" s="26">
        <v>0</v>
      </c>
      <c r="D4115" s="24">
        <v>0</v>
      </c>
      <c r="E4115" s="26">
        <v>0</v>
      </c>
      <c r="F4115" s="26">
        <v>0</v>
      </c>
      <c r="G4115" s="26">
        <v>0</v>
      </c>
      <c r="H4115" s="109" t="s">
        <v>854</v>
      </c>
    </row>
    <row r="4116" spans="1:8" ht="16.5" thickBot="1">
      <c r="A4116" s="12" t="s">
        <v>33</v>
      </c>
      <c r="B4116" s="24">
        <v>3.246</v>
      </c>
      <c r="C4116" s="26">
        <v>11.683999999999999</v>
      </c>
      <c r="D4116" s="24">
        <v>3.4849999999999999</v>
      </c>
      <c r="E4116" s="26">
        <v>19.379000000000001</v>
      </c>
      <c r="F4116" s="26">
        <v>12.760999999999999</v>
      </c>
      <c r="G4116" s="26">
        <v>23.047999999999998</v>
      </c>
      <c r="H4116" s="109" t="s">
        <v>852</v>
      </c>
    </row>
    <row r="4117" spans="1:8" ht="16.5" thickBot="1">
      <c r="A4117" s="12" t="s">
        <v>34</v>
      </c>
      <c r="B4117" s="24">
        <v>9.9000000000000005E-2</v>
      </c>
      <c r="C4117" s="26">
        <v>0.316</v>
      </c>
      <c r="D4117" s="24">
        <v>0.54600000000000004</v>
      </c>
      <c r="E4117" s="26">
        <v>0.61499999999999999</v>
      </c>
      <c r="F4117" s="26">
        <v>1.198</v>
      </c>
      <c r="G4117" s="26">
        <v>2.4319999999999999</v>
      </c>
      <c r="H4117" s="109" t="s">
        <v>850</v>
      </c>
    </row>
    <row r="4118" spans="1:8" ht="16.5" thickBot="1">
      <c r="A4118" s="12" t="s">
        <v>35</v>
      </c>
      <c r="B4118" s="24">
        <v>0</v>
      </c>
      <c r="C4118" s="26">
        <v>0</v>
      </c>
      <c r="D4118" s="24">
        <v>0</v>
      </c>
      <c r="E4118" s="26">
        <v>0</v>
      </c>
      <c r="F4118" s="26">
        <v>0</v>
      </c>
      <c r="G4118" s="26">
        <v>0</v>
      </c>
      <c r="H4118" s="109" t="s">
        <v>36</v>
      </c>
    </row>
    <row r="4119" spans="1:8" ht="16.5" thickBot="1">
      <c r="A4119" s="54" t="s">
        <v>37</v>
      </c>
      <c r="B4119" s="27">
        <v>2.1669999999999998</v>
      </c>
      <c r="C4119" s="28">
        <v>3.2130000000000001</v>
      </c>
      <c r="D4119" s="27">
        <v>5.73</v>
      </c>
      <c r="E4119" s="28">
        <v>7.1710000000000003</v>
      </c>
      <c r="F4119" s="26">
        <v>4.8479999999999999</v>
      </c>
      <c r="G4119" s="26">
        <v>6.673</v>
      </c>
      <c r="H4119" s="108" t="s">
        <v>38</v>
      </c>
    </row>
    <row r="4120" spans="1:8" ht="16.5" thickBot="1">
      <c r="A4120" s="75" t="s">
        <v>552</v>
      </c>
      <c r="B4120" s="77">
        <f t="shared" ref="B4120" si="537">SUM(B4098:B4119)</f>
        <v>423.96999999999991</v>
      </c>
      <c r="C4120" s="77">
        <f t="shared" ref="C4120" si="538">SUM(C4098:C4119)</f>
        <v>820.44</v>
      </c>
      <c r="D4120" s="77">
        <f t="shared" ref="D4120" si="539">SUM(D4098:D4119)</f>
        <v>523.60200000000009</v>
      </c>
      <c r="E4120" s="77">
        <f t="shared" ref="E4120:G4120" si="540">SUM(E4098:E4119)</f>
        <v>962.98100000000011</v>
      </c>
      <c r="F4120" s="77">
        <f t="shared" si="540"/>
        <v>610.75599999999986</v>
      </c>
      <c r="G4120" s="77">
        <f t="shared" si="540"/>
        <v>1132.1910000000003</v>
      </c>
      <c r="H4120" s="118" t="s">
        <v>855</v>
      </c>
    </row>
    <row r="4121" spans="1:8" ht="16.5" thickBot="1">
      <c r="A4121" s="75" t="s">
        <v>545</v>
      </c>
      <c r="B4121" s="77">
        <v>7345.5349999999999</v>
      </c>
      <c r="C4121" s="77">
        <v>15945.762000000001</v>
      </c>
      <c r="D4121" s="77">
        <v>7600.5330000000004</v>
      </c>
      <c r="E4121" s="77">
        <v>18815.539000000001</v>
      </c>
      <c r="F4121" s="126">
        <f>D4121/E4121*G4121</f>
        <v>7758.5016042998823</v>
      </c>
      <c r="G4121" s="126">
        <v>19206.598999999998</v>
      </c>
      <c r="H4121" s="112" t="s">
        <v>553</v>
      </c>
    </row>
    <row r="4122" spans="1:8">
      <c r="A4122" s="86"/>
      <c r="B4122" s="87"/>
      <c r="C4122" s="87"/>
      <c r="D4122" s="87"/>
      <c r="E4122" s="87"/>
      <c r="F4122" s="87"/>
      <c r="G4122" s="87"/>
      <c r="H4122" s="115"/>
    </row>
    <row r="4123" spans="1:8">
      <c r="A4123" s="119" t="s">
        <v>358</v>
      </c>
      <c r="H4123" s="120" t="s">
        <v>359</v>
      </c>
    </row>
    <row r="4124" spans="1:8" ht="15.75" customHeight="1">
      <c r="A4124" s="67" t="s">
        <v>760</v>
      </c>
      <c r="C4124" s="50"/>
      <c r="D4124" s="50"/>
      <c r="E4124" s="50"/>
      <c r="F4124" s="50"/>
      <c r="G4124" s="50"/>
      <c r="H4124" s="66" t="s">
        <v>379</v>
      </c>
    </row>
    <row r="4125" spans="1:8" ht="16.5" customHeight="1" thickBot="1">
      <c r="A4125" s="68" t="s">
        <v>43</v>
      </c>
      <c r="E4125" s="38"/>
      <c r="G4125" s="38" t="s">
        <v>477</v>
      </c>
      <c r="H4125" s="38" t="s">
        <v>476</v>
      </c>
    </row>
    <row r="4126" spans="1:8" ht="16.5" thickBot="1">
      <c r="A4126" s="55" t="s">
        <v>7</v>
      </c>
      <c r="B4126" s="238">
        <v>2016</v>
      </c>
      <c r="C4126" s="239"/>
      <c r="D4126" s="238">
        <v>2017</v>
      </c>
      <c r="E4126" s="239"/>
      <c r="F4126" s="238">
        <v>2018</v>
      </c>
      <c r="G4126" s="239"/>
      <c r="H4126" s="56" t="s">
        <v>3</v>
      </c>
    </row>
    <row r="4127" spans="1:8">
      <c r="A4127" s="57"/>
      <c r="B4127" s="54" t="s">
        <v>46</v>
      </c>
      <c r="C4127" s="103" t="s">
        <v>47</v>
      </c>
      <c r="D4127" s="103" t="s">
        <v>46</v>
      </c>
      <c r="E4127" s="22" t="s">
        <v>47</v>
      </c>
      <c r="F4127" s="103" t="s">
        <v>46</v>
      </c>
      <c r="G4127" s="22" t="s">
        <v>47</v>
      </c>
      <c r="H4127" s="58"/>
    </row>
    <row r="4128" spans="1:8" ht="16.5" thickBot="1">
      <c r="A4128" s="59"/>
      <c r="B4128" s="23" t="s">
        <v>48</v>
      </c>
      <c r="C4128" s="6" t="s">
        <v>49</v>
      </c>
      <c r="D4128" s="107" t="s">
        <v>48</v>
      </c>
      <c r="E4128" s="2" t="s">
        <v>49</v>
      </c>
      <c r="F4128" s="107" t="s">
        <v>48</v>
      </c>
      <c r="G4128" s="2" t="s">
        <v>49</v>
      </c>
      <c r="H4128" s="60"/>
    </row>
    <row r="4129" spans="1:8" ht="17.25" thickTop="1" thickBot="1">
      <c r="A4129" s="12" t="s">
        <v>13</v>
      </c>
      <c r="B4129" s="24">
        <v>1.0629999999999999</v>
      </c>
      <c r="C4129" s="26">
        <v>3.657</v>
      </c>
      <c r="D4129" s="24">
        <v>0.72799999999999998</v>
      </c>
      <c r="E4129" s="26">
        <v>2.6030000000000002</v>
      </c>
      <c r="F4129" s="26">
        <v>1.155</v>
      </c>
      <c r="G4129" s="26">
        <v>4.3109999999999999</v>
      </c>
      <c r="H4129" s="109" t="s">
        <v>819</v>
      </c>
    </row>
    <row r="4130" spans="1:8" ht="16.5" thickBot="1">
      <c r="A4130" s="12" t="s">
        <v>14</v>
      </c>
      <c r="B4130" s="24">
        <v>15.132999999999999</v>
      </c>
      <c r="C4130" s="26">
        <v>17.731000000000002</v>
      </c>
      <c r="D4130" s="24">
        <v>35.220999999999997</v>
      </c>
      <c r="E4130" s="26">
        <v>29.158000000000001</v>
      </c>
      <c r="F4130" s="26">
        <v>48.311999999999998</v>
      </c>
      <c r="G4130" s="26">
        <v>39.813000000000002</v>
      </c>
      <c r="H4130" s="109" t="s">
        <v>840</v>
      </c>
    </row>
    <row r="4131" spans="1:8" ht="16.5" thickBot="1">
      <c r="A4131" s="12" t="s">
        <v>15</v>
      </c>
      <c r="B4131" s="24">
        <v>1.859</v>
      </c>
      <c r="C4131" s="26">
        <v>0.77800000000000002</v>
      </c>
      <c r="D4131" s="24">
        <v>0.38200000000000001</v>
      </c>
      <c r="E4131" s="26">
        <v>0.67600000000000005</v>
      </c>
      <c r="F4131" s="26">
        <v>0.68400000000000005</v>
      </c>
      <c r="G4131" s="26">
        <v>1.8839999999999999</v>
      </c>
      <c r="H4131" s="109" t="s">
        <v>841</v>
      </c>
    </row>
    <row r="4132" spans="1:8" ht="16.5" thickBot="1">
      <c r="A4132" s="12" t="s">
        <v>16</v>
      </c>
      <c r="B4132" s="24">
        <v>5.3460000000000001</v>
      </c>
      <c r="C4132" s="26">
        <v>5.6529999999999996</v>
      </c>
      <c r="D4132" s="24">
        <v>4.6440000000000001</v>
      </c>
      <c r="E4132" s="26">
        <v>5.0250000000000004</v>
      </c>
      <c r="F4132" s="26">
        <v>5.173</v>
      </c>
      <c r="G4132" s="26">
        <v>5.8449999999999998</v>
      </c>
      <c r="H4132" s="109" t="s">
        <v>844</v>
      </c>
    </row>
    <row r="4133" spans="1:8" ht="16.5" thickBot="1">
      <c r="A4133" s="12" t="s">
        <v>17</v>
      </c>
      <c r="B4133" s="24">
        <v>0.3</v>
      </c>
      <c r="C4133" s="26">
        <v>0.28499999999999998</v>
      </c>
      <c r="D4133" s="24">
        <v>0.35</v>
      </c>
      <c r="E4133" s="26">
        <v>0.32400000000000001</v>
      </c>
      <c r="F4133" s="26">
        <v>0.63</v>
      </c>
      <c r="G4133" s="26">
        <v>0.72799999999999998</v>
      </c>
      <c r="H4133" s="109" t="s">
        <v>845</v>
      </c>
    </row>
    <row r="4134" spans="1:8" ht="16.5" thickBot="1">
      <c r="A4134" s="12" t="s">
        <v>18</v>
      </c>
      <c r="B4134" s="24">
        <v>0</v>
      </c>
      <c r="C4134" s="26">
        <v>0</v>
      </c>
      <c r="D4134" s="24">
        <v>0</v>
      </c>
      <c r="E4134" s="26">
        <v>0</v>
      </c>
      <c r="F4134" s="26">
        <v>0</v>
      </c>
      <c r="G4134" s="26">
        <v>0</v>
      </c>
      <c r="H4134" s="109" t="s">
        <v>820</v>
      </c>
    </row>
    <row r="4135" spans="1:8" ht="16.5" thickBot="1">
      <c r="A4135" s="12" t="s">
        <v>19</v>
      </c>
      <c r="B4135" s="24">
        <v>0</v>
      </c>
      <c r="C4135" s="26">
        <v>0</v>
      </c>
      <c r="D4135" s="24">
        <v>0</v>
      </c>
      <c r="E4135" s="26">
        <v>0</v>
      </c>
      <c r="F4135" s="26">
        <v>0</v>
      </c>
      <c r="G4135" s="26">
        <v>0</v>
      </c>
      <c r="H4135" s="109" t="s">
        <v>20</v>
      </c>
    </row>
    <row r="4136" spans="1:8" ht="16.5" thickBot="1">
      <c r="A4136" s="12" t="s">
        <v>21</v>
      </c>
      <c r="B4136" s="24">
        <v>227.16900000000001</v>
      </c>
      <c r="C4136" s="26">
        <v>294.82</v>
      </c>
      <c r="D4136" s="24">
        <v>199.43700000000001</v>
      </c>
      <c r="E4136" s="26">
        <v>255.73599999999999</v>
      </c>
      <c r="F4136" s="26">
        <v>188.03200000000001</v>
      </c>
      <c r="G4136" s="26">
        <v>238.124</v>
      </c>
      <c r="H4136" s="109" t="s">
        <v>846</v>
      </c>
    </row>
    <row r="4137" spans="1:8" ht="16.5" thickBot="1">
      <c r="A4137" s="12" t="s">
        <v>22</v>
      </c>
      <c r="B4137" s="24">
        <v>0</v>
      </c>
      <c r="C4137" s="26">
        <v>0</v>
      </c>
      <c r="D4137" s="24">
        <v>0</v>
      </c>
      <c r="E4137" s="26">
        <v>0</v>
      </c>
      <c r="F4137" s="26">
        <v>0</v>
      </c>
      <c r="G4137" s="26">
        <v>0</v>
      </c>
      <c r="H4137" s="109" t="s">
        <v>847</v>
      </c>
    </row>
    <row r="4138" spans="1:8" ht="16.5" thickBot="1">
      <c r="A4138" s="12" t="s">
        <v>23</v>
      </c>
      <c r="B4138" s="24">
        <v>2.1960000000000002</v>
      </c>
      <c r="C4138" s="26">
        <v>7.79</v>
      </c>
      <c r="D4138" s="24">
        <v>2.5920000000000001</v>
      </c>
      <c r="E4138" s="26">
        <v>9.2669999999999995</v>
      </c>
      <c r="F4138" s="26">
        <v>2.1070000000000002</v>
      </c>
      <c r="G4138" s="26">
        <v>6.9539999999999997</v>
      </c>
      <c r="H4138" s="109" t="s">
        <v>856</v>
      </c>
    </row>
    <row r="4139" spans="1:8" ht="16.5" thickBot="1">
      <c r="A4139" s="12" t="s">
        <v>24</v>
      </c>
      <c r="B4139" s="24">
        <v>0</v>
      </c>
      <c r="C4139" s="26">
        <v>0</v>
      </c>
      <c r="D4139" s="24">
        <v>0</v>
      </c>
      <c r="E4139" s="26">
        <v>0</v>
      </c>
      <c r="F4139" s="26">
        <v>0</v>
      </c>
      <c r="G4139" s="26">
        <v>0</v>
      </c>
      <c r="H4139" s="109" t="s">
        <v>818</v>
      </c>
    </row>
    <row r="4140" spans="1:8" ht="16.5" thickBot="1">
      <c r="A4140" s="12" t="s">
        <v>25</v>
      </c>
      <c r="B4140" s="24">
        <v>1.7999999999999999E-2</v>
      </c>
      <c r="C4140" s="26">
        <v>1.7000000000000001E-2</v>
      </c>
      <c r="D4140" s="24">
        <v>5.9999999999999995E-4</v>
      </c>
      <c r="E4140" s="26">
        <v>1E-3</v>
      </c>
      <c r="F4140" s="26">
        <v>0</v>
      </c>
      <c r="G4140" s="26">
        <v>0</v>
      </c>
      <c r="H4140" s="109" t="s">
        <v>26</v>
      </c>
    </row>
    <row r="4141" spans="1:8" ht="16.5" thickBot="1">
      <c r="A4141" s="12" t="s">
        <v>27</v>
      </c>
      <c r="B4141" s="24">
        <v>0.35699999999999998</v>
      </c>
      <c r="C4141" s="26">
        <v>0.45600000000000002</v>
      </c>
      <c r="D4141" s="24">
        <v>0.28799999999999998</v>
      </c>
      <c r="E4141" s="26">
        <v>0.23</v>
      </c>
      <c r="F4141" s="26">
        <v>0</v>
      </c>
      <c r="G4141" s="26">
        <v>0</v>
      </c>
      <c r="H4141" s="109" t="s">
        <v>851</v>
      </c>
    </row>
    <row r="4142" spans="1:8" ht="16.5" thickBot="1">
      <c r="A4142" s="12" t="s">
        <v>28</v>
      </c>
      <c r="B4142" s="24">
        <v>1.2210000000000001</v>
      </c>
      <c r="C4142" s="26">
        <v>2.0710000000000002</v>
      </c>
      <c r="D4142" s="24">
        <v>1E-3</v>
      </c>
      <c r="E4142" s="26">
        <v>6.0000000000000001E-3</v>
      </c>
      <c r="F4142" s="26">
        <f>D4142/E4142*G4142</f>
        <v>0.24966666666666665</v>
      </c>
      <c r="G4142" s="26">
        <v>1.498</v>
      </c>
      <c r="H4142" s="109" t="s">
        <v>853</v>
      </c>
    </row>
    <row r="4143" spans="1:8" ht="16.5" thickBot="1">
      <c r="A4143" s="12" t="s">
        <v>29</v>
      </c>
      <c r="B4143" s="24">
        <v>0</v>
      </c>
      <c r="C4143" s="26">
        <v>0</v>
      </c>
      <c r="D4143" s="24">
        <v>0</v>
      </c>
      <c r="E4143" s="26">
        <v>0</v>
      </c>
      <c r="F4143" s="26">
        <v>0</v>
      </c>
      <c r="G4143" s="26">
        <v>0</v>
      </c>
      <c r="H4143" s="109" t="s">
        <v>821</v>
      </c>
    </row>
    <row r="4144" spans="1:8" ht="16.5" thickBot="1">
      <c r="A4144" s="12" t="s">
        <v>30</v>
      </c>
      <c r="B4144" s="24">
        <v>7.7569999999999997</v>
      </c>
      <c r="C4144" s="26">
        <v>7.7460000000000004</v>
      </c>
      <c r="D4144" s="24">
        <v>6.3680000000000003</v>
      </c>
      <c r="E4144" s="26">
        <v>6.3579999999999997</v>
      </c>
      <c r="F4144" s="26">
        <v>18.081</v>
      </c>
      <c r="G4144" s="26">
        <v>18.318000000000001</v>
      </c>
      <c r="H4144" s="109" t="s">
        <v>848</v>
      </c>
    </row>
    <row r="4145" spans="1:8" ht="16.5" thickBot="1">
      <c r="A4145" s="12" t="s">
        <v>31</v>
      </c>
      <c r="B4145" s="24">
        <v>0.122</v>
      </c>
      <c r="C4145" s="26">
        <v>0.41299999999999998</v>
      </c>
      <c r="D4145" s="24">
        <v>0.14899999999999999</v>
      </c>
      <c r="E4145" s="26">
        <v>0.44700000000000001</v>
      </c>
      <c r="F4145" s="26">
        <v>0.20100000000000001</v>
      </c>
      <c r="G4145" s="26">
        <v>0.80900000000000005</v>
      </c>
      <c r="H4145" s="109" t="s">
        <v>849</v>
      </c>
    </row>
    <row r="4146" spans="1:8" ht="16.5" thickBot="1">
      <c r="A4146" s="12" t="s">
        <v>32</v>
      </c>
      <c r="B4146" s="24">
        <v>0</v>
      </c>
      <c r="C4146" s="26">
        <v>0</v>
      </c>
      <c r="D4146" s="24">
        <v>1E-3</v>
      </c>
      <c r="E4146" s="26">
        <v>3.0000000000000001E-3</v>
      </c>
      <c r="F4146" s="26">
        <v>0</v>
      </c>
      <c r="G4146" s="26">
        <v>0</v>
      </c>
      <c r="H4146" s="109" t="s">
        <v>854</v>
      </c>
    </row>
    <row r="4147" spans="1:8" ht="16.5" thickBot="1">
      <c r="A4147" s="12" t="s">
        <v>33</v>
      </c>
      <c r="B4147" s="24">
        <v>5.8999999999999997E-2</v>
      </c>
      <c r="C4147" s="26">
        <v>9.4E-2</v>
      </c>
      <c r="D4147" s="24">
        <v>1.2E-2</v>
      </c>
      <c r="E4147" s="26">
        <v>0.02</v>
      </c>
      <c r="F4147" s="26">
        <v>8.7999999999999995E-2</v>
      </c>
      <c r="G4147" s="26">
        <v>6.7000000000000004E-2</v>
      </c>
      <c r="H4147" s="109" t="s">
        <v>852</v>
      </c>
    </row>
    <row r="4148" spans="1:8" ht="16.5" thickBot="1">
      <c r="A4148" s="12" t="s">
        <v>34</v>
      </c>
      <c r="B4148" s="24">
        <v>2.2799999999999998</v>
      </c>
      <c r="C4148" s="26">
        <v>3.032</v>
      </c>
      <c r="D4148" s="24">
        <v>3.6539999999999999</v>
      </c>
      <c r="E4148" s="26">
        <v>4.5369999999999999</v>
      </c>
      <c r="F4148" s="26">
        <v>2.512</v>
      </c>
      <c r="G4148" s="26">
        <v>3.048</v>
      </c>
      <c r="H4148" s="109" t="s">
        <v>850</v>
      </c>
    </row>
    <row r="4149" spans="1:8" ht="16.5" thickBot="1">
      <c r="A4149" s="12" t="s">
        <v>35</v>
      </c>
      <c r="B4149" s="24">
        <v>0</v>
      </c>
      <c r="C4149" s="26">
        <v>0</v>
      </c>
      <c r="D4149" s="24">
        <v>0</v>
      </c>
      <c r="E4149" s="26">
        <v>0</v>
      </c>
      <c r="F4149" s="26">
        <v>0</v>
      </c>
      <c r="G4149" s="26">
        <v>0</v>
      </c>
      <c r="H4149" s="109" t="s">
        <v>36</v>
      </c>
    </row>
    <row r="4150" spans="1:8" ht="16.5" thickBot="1">
      <c r="A4150" s="54" t="s">
        <v>37</v>
      </c>
      <c r="B4150" s="27">
        <v>0</v>
      </c>
      <c r="C4150" s="28">
        <v>0</v>
      </c>
      <c r="D4150" s="27">
        <v>0</v>
      </c>
      <c r="E4150" s="28">
        <v>0</v>
      </c>
      <c r="F4150" s="26">
        <v>0</v>
      </c>
      <c r="G4150" s="26">
        <v>0</v>
      </c>
      <c r="H4150" s="108" t="s">
        <v>38</v>
      </c>
    </row>
    <row r="4151" spans="1:8" ht="16.5" thickBot="1">
      <c r="A4151" s="75" t="s">
        <v>552</v>
      </c>
      <c r="B4151" s="77">
        <f t="shared" ref="B4151" si="541">SUM(B4129:B4150)</f>
        <v>264.88</v>
      </c>
      <c r="C4151" s="77">
        <f t="shared" ref="C4151" si="542">SUM(C4129:C4150)</f>
        <v>344.54300000000001</v>
      </c>
      <c r="D4151" s="77">
        <f t="shared" ref="D4151" si="543">SUM(D4129:D4150)</f>
        <v>253.82760000000002</v>
      </c>
      <c r="E4151" s="77">
        <f t="shared" ref="E4151:G4151" si="544">SUM(E4129:E4150)</f>
        <v>314.39099999999991</v>
      </c>
      <c r="F4151" s="77">
        <f t="shared" si="544"/>
        <v>267.22466666666674</v>
      </c>
      <c r="G4151" s="77">
        <f t="shared" si="544"/>
        <v>321.399</v>
      </c>
      <c r="H4151" s="118" t="s">
        <v>855</v>
      </c>
    </row>
    <row r="4152" spans="1:8" ht="16.5" thickBot="1">
      <c r="A4152" s="75" t="s">
        <v>545</v>
      </c>
      <c r="B4152" s="77">
        <v>3203.7370000000001</v>
      </c>
      <c r="C4152" s="77">
        <v>4245.8249999999998</v>
      </c>
      <c r="D4152" s="77">
        <v>3144.125</v>
      </c>
      <c r="E4152" s="77">
        <v>4450.4709999999995</v>
      </c>
      <c r="F4152" s="126">
        <f>D4152/E4152*G4152</f>
        <v>3290.067607535248</v>
      </c>
      <c r="G4152" s="126">
        <v>4657.0510000000004</v>
      </c>
      <c r="H4152" s="112" t="s">
        <v>553</v>
      </c>
    </row>
    <row r="4153" spans="1:8">
      <c r="A4153" s="17"/>
      <c r="B4153" s="7"/>
      <c r="C4153" s="7"/>
      <c r="D4153" s="7"/>
      <c r="E4153" s="7"/>
      <c r="F4153" s="7"/>
      <c r="G4153" s="7"/>
    </row>
    <row r="4154" spans="1:8">
      <c r="A4154" s="119" t="s">
        <v>364</v>
      </c>
      <c r="H4154" s="120" t="s">
        <v>365</v>
      </c>
    </row>
    <row r="4155" spans="1:8" ht="15.75" customHeight="1">
      <c r="A4155" s="233" t="s">
        <v>761</v>
      </c>
      <c r="B4155" s="233"/>
      <c r="C4155" s="50"/>
      <c r="D4155" s="50"/>
      <c r="E4155" s="50"/>
      <c r="F4155" s="50"/>
      <c r="G4155" s="50"/>
      <c r="H4155" s="66" t="s">
        <v>382</v>
      </c>
    </row>
    <row r="4156" spans="1:8" ht="16.5" customHeight="1" thickBot="1">
      <c r="A4156" s="68" t="s">
        <v>43</v>
      </c>
      <c r="E4156" s="38"/>
      <c r="G4156" s="38" t="s">
        <v>477</v>
      </c>
      <c r="H4156" s="38" t="s">
        <v>476</v>
      </c>
    </row>
    <row r="4157" spans="1:8" ht="16.5" thickBot="1">
      <c r="A4157" s="55" t="s">
        <v>7</v>
      </c>
      <c r="B4157" s="238">
        <v>2016</v>
      </c>
      <c r="C4157" s="239"/>
      <c r="D4157" s="238">
        <v>2017</v>
      </c>
      <c r="E4157" s="239"/>
      <c r="F4157" s="238">
        <v>2018</v>
      </c>
      <c r="G4157" s="239"/>
      <c r="H4157" s="56" t="s">
        <v>3</v>
      </c>
    </row>
    <row r="4158" spans="1:8">
      <c r="A4158" s="57"/>
      <c r="B4158" s="54" t="s">
        <v>46</v>
      </c>
      <c r="C4158" s="103" t="s">
        <v>47</v>
      </c>
      <c r="D4158" s="103" t="s">
        <v>46</v>
      </c>
      <c r="E4158" s="22" t="s">
        <v>47</v>
      </c>
      <c r="F4158" s="103" t="s">
        <v>46</v>
      </c>
      <c r="G4158" s="22" t="s">
        <v>47</v>
      </c>
      <c r="H4158" s="58"/>
    </row>
    <row r="4159" spans="1:8" ht="16.5" thickBot="1">
      <c r="A4159" s="59"/>
      <c r="B4159" s="23" t="s">
        <v>48</v>
      </c>
      <c r="C4159" s="6" t="s">
        <v>49</v>
      </c>
      <c r="D4159" s="107" t="s">
        <v>48</v>
      </c>
      <c r="E4159" s="2" t="s">
        <v>49</v>
      </c>
      <c r="F4159" s="26" t="s">
        <v>48</v>
      </c>
      <c r="G4159" s="26" t="s">
        <v>49</v>
      </c>
      <c r="H4159" s="60"/>
    </row>
    <row r="4160" spans="1:8" ht="17.25" thickTop="1" thickBot="1">
      <c r="A4160" s="12" t="s">
        <v>13</v>
      </c>
      <c r="B4160" s="24">
        <v>1.764</v>
      </c>
      <c r="C4160" s="26">
        <v>1.841</v>
      </c>
      <c r="D4160" s="24">
        <v>1.581</v>
      </c>
      <c r="E4160" s="26">
        <v>1.6479999999999999</v>
      </c>
      <c r="F4160" s="26">
        <v>0.89400000000000002</v>
      </c>
      <c r="G4160" s="26">
        <v>0.85799999999999998</v>
      </c>
      <c r="H4160" s="109" t="s">
        <v>819</v>
      </c>
    </row>
    <row r="4161" spans="1:8" ht="16.5" thickBot="1">
      <c r="A4161" s="12" t="s">
        <v>14</v>
      </c>
      <c r="B4161" s="24">
        <v>10.15</v>
      </c>
      <c r="C4161" s="26">
        <v>10.648999999999999</v>
      </c>
      <c r="D4161" s="24">
        <v>0.45400000000000001</v>
      </c>
      <c r="E4161" s="26">
        <v>1.58</v>
      </c>
      <c r="F4161" s="26">
        <v>1.1140000000000001</v>
      </c>
      <c r="G4161" s="26">
        <v>3.29</v>
      </c>
      <c r="H4161" s="109" t="s">
        <v>840</v>
      </c>
    </row>
    <row r="4162" spans="1:8" ht="16.5" thickBot="1">
      <c r="A4162" s="12" t="s">
        <v>15</v>
      </c>
      <c r="B4162" s="24">
        <v>0</v>
      </c>
      <c r="C4162" s="26">
        <v>0</v>
      </c>
      <c r="D4162" s="24">
        <v>8.0000000000000002E-3</v>
      </c>
      <c r="E4162" s="26">
        <v>3.4000000000000002E-2</v>
      </c>
      <c r="F4162" s="26">
        <v>3.0000000000000001E-3</v>
      </c>
      <c r="G4162" s="26">
        <v>5.0000000000000001E-3</v>
      </c>
      <c r="H4162" s="109" t="s">
        <v>841</v>
      </c>
    </row>
    <row r="4163" spans="1:8" ht="16.5" thickBot="1">
      <c r="A4163" s="12" t="s">
        <v>16</v>
      </c>
      <c r="B4163" s="24">
        <v>0</v>
      </c>
      <c r="C4163" s="26">
        <v>1E-3</v>
      </c>
      <c r="D4163" s="24">
        <v>2E-3</v>
      </c>
      <c r="E4163" s="26">
        <v>6.0000000000000001E-3</v>
      </c>
      <c r="F4163" s="26">
        <v>0</v>
      </c>
      <c r="G4163" s="26">
        <v>0</v>
      </c>
      <c r="H4163" s="109" t="s">
        <v>844</v>
      </c>
    </row>
    <row r="4164" spans="1:8" ht="16.5" thickBot="1">
      <c r="A4164" s="12" t="s">
        <v>17</v>
      </c>
      <c r="B4164" s="24">
        <v>5.6000000000000001E-2</v>
      </c>
      <c r="C4164" s="26">
        <v>9.577006217999999E-2</v>
      </c>
      <c r="D4164" s="24">
        <v>4.4334000000000005E-2</v>
      </c>
      <c r="E4164" s="26">
        <v>0.10007038738</v>
      </c>
      <c r="F4164" s="26">
        <v>2E-3</v>
      </c>
      <c r="G4164" s="26">
        <v>1E-3</v>
      </c>
      <c r="H4164" s="109" t="s">
        <v>845</v>
      </c>
    </row>
    <row r="4165" spans="1:8" ht="16.5" thickBot="1">
      <c r="A4165" s="12" t="s">
        <v>18</v>
      </c>
      <c r="B4165" s="24">
        <v>0</v>
      </c>
      <c r="C4165" s="26">
        <v>0</v>
      </c>
      <c r="D4165" s="24">
        <v>0</v>
      </c>
      <c r="E4165" s="26">
        <v>0</v>
      </c>
      <c r="F4165" s="26">
        <v>0</v>
      </c>
      <c r="G4165" s="26">
        <v>0</v>
      </c>
      <c r="H4165" s="109" t="s">
        <v>820</v>
      </c>
    </row>
    <row r="4166" spans="1:8" ht="16.5" thickBot="1">
      <c r="A4166" s="12" t="s">
        <v>19</v>
      </c>
      <c r="B4166" s="24">
        <v>0</v>
      </c>
      <c r="C4166" s="26">
        <v>0</v>
      </c>
      <c r="D4166" s="24">
        <v>0</v>
      </c>
      <c r="E4166" s="26">
        <v>0</v>
      </c>
      <c r="F4166" s="26">
        <v>0</v>
      </c>
      <c r="G4166" s="26">
        <v>0</v>
      </c>
      <c r="H4166" s="109" t="s">
        <v>20</v>
      </c>
    </row>
    <row r="4167" spans="1:8" ht="16.5" thickBot="1">
      <c r="A4167" s="12" t="s">
        <v>21</v>
      </c>
      <c r="B4167" s="24">
        <v>0.14099999999999999</v>
      </c>
      <c r="C4167" s="26">
        <v>0.20799999999999999</v>
      </c>
      <c r="D4167" s="24">
        <v>0.218</v>
      </c>
      <c r="E4167" s="26">
        <v>0.56599999999999995</v>
      </c>
      <c r="F4167" s="26">
        <v>0.65800000000000003</v>
      </c>
      <c r="G4167" s="26">
        <v>1.073</v>
      </c>
      <c r="H4167" s="109" t="s">
        <v>846</v>
      </c>
    </row>
    <row r="4168" spans="1:8" ht="16.5" thickBot="1">
      <c r="A4168" s="12" t="s">
        <v>22</v>
      </c>
      <c r="B4168" s="24">
        <v>0.14099999999999999</v>
      </c>
      <c r="C4168" s="26">
        <v>0.20799999999999999</v>
      </c>
      <c r="D4168" s="24">
        <v>0</v>
      </c>
      <c r="E4168" s="26">
        <v>0</v>
      </c>
      <c r="F4168" s="26">
        <v>0</v>
      </c>
      <c r="G4168" s="26">
        <v>0</v>
      </c>
      <c r="H4168" s="109" t="s">
        <v>847</v>
      </c>
    </row>
    <row r="4169" spans="1:8" ht="16.5" thickBot="1">
      <c r="A4169" s="12" t="s">
        <v>23</v>
      </c>
      <c r="B4169" s="24">
        <v>0</v>
      </c>
      <c r="C4169" s="26">
        <v>0</v>
      </c>
      <c r="D4169" s="24">
        <v>0</v>
      </c>
      <c r="E4169" s="26">
        <v>0</v>
      </c>
      <c r="F4169" s="26">
        <v>0</v>
      </c>
      <c r="G4169" s="26">
        <v>0</v>
      </c>
      <c r="H4169" s="109" t="s">
        <v>856</v>
      </c>
    </row>
    <row r="4170" spans="1:8" ht="16.5" thickBot="1">
      <c r="A4170" s="12" t="s">
        <v>24</v>
      </c>
      <c r="B4170" s="24">
        <v>2E-3</v>
      </c>
      <c r="C4170" s="26">
        <v>1.2E-2</v>
      </c>
      <c r="D4170" s="24">
        <v>0</v>
      </c>
      <c r="E4170" s="26">
        <v>0</v>
      </c>
      <c r="F4170" s="26">
        <v>0</v>
      </c>
      <c r="G4170" s="26">
        <v>0</v>
      </c>
      <c r="H4170" s="109" t="s">
        <v>818</v>
      </c>
    </row>
    <row r="4171" spans="1:8" ht="16.5" thickBot="1">
      <c r="A4171" s="12" t="s">
        <v>25</v>
      </c>
      <c r="B4171" s="24">
        <v>0</v>
      </c>
      <c r="C4171" s="26">
        <v>0</v>
      </c>
      <c r="D4171" s="24">
        <v>0.05</v>
      </c>
      <c r="E4171" s="26">
        <v>7.0999999999999994E-2</v>
      </c>
      <c r="F4171" s="26">
        <v>0</v>
      </c>
      <c r="G4171" s="26">
        <v>0</v>
      </c>
      <c r="H4171" s="109" t="s">
        <v>26</v>
      </c>
    </row>
    <row r="4172" spans="1:8" ht="16.5" thickBot="1">
      <c r="A4172" s="12" t="s">
        <v>27</v>
      </c>
      <c r="B4172" s="24">
        <v>0</v>
      </c>
      <c r="C4172" s="26">
        <v>0</v>
      </c>
      <c r="D4172" s="24">
        <v>1.2999999999999999E-2</v>
      </c>
      <c r="E4172" s="26">
        <v>4.2000000000000003E-2</v>
      </c>
      <c r="F4172" s="26">
        <v>0</v>
      </c>
      <c r="G4172" s="26">
        <v>0</v>
      </c>
      <c r="H4172" s="109" t="s">
        <v>851</v>
      </c>
    </row>
    <row r="4173" spans="1:8" ht="16.5" thickBot="1">
      <c r="A4173" s="12" t="s">
        <v>28</v>
      </c>
      <c r="B4173" s="24">
        <v>0</v>
      </c>
      <c r="C4173" s="26">
        <v>0</v>
      </c>
      <c r="D4173" s="24">
        <v>0</v>
      </c>
      <c r="E4173" s="26">
        <v>0</v>
      </c>
      <c r="F4173" s="26">
        <v>0</v>
      </c>
      <c r="G4173" s="26">
        <v>0</v>
      </c>
      <c r="H4173" s="109" t="s">
        <v>853</v>
      </c>
    </row>
    <row r="4174" spans="1:8" ht="16.5" thickBot="1">
      <c r="A4174" s="12" t="s">
        <v>29</v>
      </c>
      <c r="B4174" s="24">
        <v>0</v>
      </c>
      <c r="C4174" s="26">
        <v>0</v>
      </c>
      <c r="D4174" s="24">
        <v>0</v>
      </c>
      <c r="E4174" s="26">
        <v>0</v>
      </c>
      <c r="F4174" s="26">
        <v>0</v>
      </c>
      <c r="G4174" s="26">
        <v>0</v>
      </c>
      <c r="H4174" s="109" t="s">
        <v>821</v>
      </c>
    </row>
    <row r="4175" spans="1:8" ht="16.5" thickBot="1">
      <c r="A4175" s="12" t="s">
        <v>30</v>
      </c>
      <c r="B4175" s="24">
        <v>6.181</v>
      </c>
      <c r="C4175" s="26">
        <v>8.9469999999999992</v>
      </c>
      <c r="D4175" s="24">
        <v>7.3170000000000002</v>
      </c>
      <c r="E4175" s="26">
        <v>10.292</v>
      </c>
      <c r="F4175" s="26">
        <v>3.1549999999999998</v>
      </c>
      <c r="G4175" s="26">
        <v>4.1849999999999996</v>
      </c>
      <c r="H4175" s="109" t="s">
        <v>848</v>
      </c>
    </row>
    <row r="4176" spans="1:8" ht="16.5" thickBot="1">
      <c r="A4176" s="12" t="s">
        <v>31</v>
      </c>
      <c r="B4176" s="24">
        <v>0.23200000000000001</v>
      </c>
      <c r="C4176" s="26">
        <v>0.91200000000000003</v>
      </c>
      <c r="D4176" s="24">
        <v>0.123</v>
      </c>
      <c r="E4176" s="26">
        <v>0.38300000000000001</v>
      </c>
      <c r="F4176" s="26">
        <v>2E-3</v>
      </c>
      <c r="G4176" s="26">
        <v>5.0000000000000001E-3</v>
      </c>
      <c r="H4176" s="109" t="s">
        <v>849</v>
      </c>
    </row>
    <row r="4177" spans="1:8" ht="16.5" thickBot="1">
      <c r="A4177" s="12" t="s">
        <v>32</v>
      </c>
      <c r="B4177" s="24">
        <v>0</v>
      </c>
      <c r="C4177" s="26">
        <v>0</v>
      </c>
      <c r="D4177" s="24">
        <v>0</v>
      </c>
      <c r="E4177" s="26">
        <v>0</v>
      </c>
      <c r="F4177" s="26">
        <v>0</v>
      </c>
      <c r="G4177" s="26">
        <v>0</v>
      </c>
      <c r="H4177" s="109" t="s">
        <v>854</v>
      </c>
    </row>
    <row r="4178" spans="1:8" ht="16.5" thickBot="1">
      <c r="A4178" s="12" t="s">
        <v>33</v>
      </c>
      <c r="B4178" s="24">
        <v>0.11899999999999999</v>
      </c>
      <c r="C4178" s="26">
        <v>0.192</v>
      </c>
      <c r="D4178" s="24">
        <v>4.7E-2</v>
      </c>
      <c r="E4178" s="26">
        <v>0.111</v>
      </c>
      <c r="F4178" s="26">
        <v>0.83399999999999996</v>
      </c>
      <c r="G4178" s="26">
        <v>0.47699999999999998</v>
      </c>
      <c r="H4178" s="109" t="s">
        <v>852</v>
      </c>
    </row>
    <row r="4179" spans="1:8" ht="16.5" thickBot="1">
      <c r="A4179" s="12" t="s">
        <v>34</v>
      </c>
      <c r="B4179" s="24">
        <v>0.23699999999999999</v>
      </c>
      <c r="C4179" s="26">
        <v>0.55100000000000005</v>
      </c>
      <c r="D4179" s="24">
        <v>0.156</v>
      </c>
      <c r="E4179" s="26">
        <v>0.38300000000000001</v>
      </c>
      <c r="F4179" s="26">
        <v>5.8999999999999997E-2</v>
      </c>
      <c r="G4179" s="26">
        <v>4.2000000000000003E-2</v>
      </c>
      <c r="H4179" s="109" t="s">
        <v>850</v>
      </c>
    </row>
    <row r="4180" spans="1:8" ht="16.5" thickBot="1">
      <c r="A4180" s="12" t="s">
        <v>35</v>
      </c>
      <c r="B4180" s="24">
        <v>0</v>
      </c>
      <c r="C4180" s="26">
        <v>0</v>
      </c>
      <c r="D4180" s="24">
        <v>0</v>
      </c>
      <c r="E4180" s="26">
        <v>0</v>
      </c>
      <c r="F4180" s="26">
        <v>0</v>
      </c>
      <c r="G4180" s="26">
        <v>0</v>
      </c>
      <c r="H4180" s="109" t="s">
        <v>36</v>
      </c>
    </row>
    <row r="4181" spans="1:8" ht="16.5" thickBot="1">
      <c r="A4181" s="54" t="s">
        <v>37</v>
      </c>
      <c r="B4181" s="27">
        <v>5.0999999999999997E-2</v>
      </c>
      <c r="C4181" s="28">
        <v>3.1E-2</v>
      </c>
      <c r="D4181" s="27">
        <v>2.1999999999999999E-2</v>
      </c>
      <c r="E4181" s="28">
        <v>2.9000000000000001E-2</v>
      </c>
      <c r="F4181" s="26">
        <v>0</v>
      </c>
      <c r="G4181" s="26">
        <v>0</v>
      </c>
      <c r="H4181" s="108" t="s">
        <v>38</v>
      </c>
    </row>
    <row r="4182" spans="1:8" ht="16.5" thickBot="1">
      <c r="A4182" s="75" t="s">
        <v>552</v>
      </c>
      <c r="B4182" s="77">
        <f t="shared" ref="B4182" si="545">SUM(B4160:B4181)</f>
        <v>19.073999999999995</v>
      </c>
      <c r="C4182" s="77">
        <f t="shared" ref="C4182" si="546">SUM(C4160:C4181)</f>
        <v>23.647770062179994</v>
      </c>
      <c r="D4182" s="77">
        <f t="shared" ref="D4182" si="547">SUM(D4160:D4181)</f>
        <v>10.035334000000001</v>
      </c>
      <c r="E4182" s="77">
        <f t="shared" ref="E4182:G4182" si="548">SUM(E4160:E4181)</f>
        <v>15.245070387379997</v>
      </c>
      <c r="F4182" s="77">
        <f t="shared" si="548"/>
        <v>6.7209999999999992</v>
      </c>
      <c r="G4182" s="77">
        <f t="shared" si="548"/>
        <v>9.9359999999999999</v>
      </c>
      <c r="H4182" s="118" t="s">
        <v>855</v>
      </c>
    </row>
    <row r="4183" spans="1:8" ht="16.5" thickBot="1">
      <c r="A4183" s="75" t="s">
        <v>545</v>
      </c>
      <c r="B4183" s="77">
        <v>3817.873</v>
      </c>
      <c r="C4183" s="77">
        <v>3759.4540000000002</v>
      </c>
      <c r="D4183" s="77">
        <v>3982.6570000000002</v>
      </c>
      <c r="E4183" s="77">
        <v>4557.5280000000002</v>
      </c>
      <c r="F4183" s="126">
        <v>3925.3560000000002</v>
      </c>
      <c r="G4183" s="126">
        <v>4326.0230000000001</v>
      </c>
      <c r="H4183" s="112" t="s">
        <v>553</v>
      </c>
    </row>
    <row r="4184" spans="1:8">
      <c r="A4184" s="17"/>
      <c r="B4184" s="7"/>
      <c r="C4184" s="7"/>
      <c r="D4184" s="7"/>
      <c r="E4184" s="7"/>
      <c r="F4184" s="7"/>
      <c r="G4184" s="7"/>
    </row>
    <row r="4185" spans="1:8">
      <c r="A4185" s="119" t="s">
        <v>367</v>
      </c>
      <c r="H4185" s="120" t="s">
        <v>368</v>
      </c>
    </row>
    <row r="4186" spans="1:8">
      <c r="A4186" s="97" t="s">
        <v>762</v>
      </c>
      <c r="H4186" s="102" t="s">
        <v>385</v>
      </c>
    </row>
    <row r="4187" spans="1:8" ht="16.5" customHeight="1" thickBot="1">
      <c r="A4187" s="68" t="s">
        <v>43</v>
      </c>
      <c r="E4187" s="38"/>
      <c r="G4187" s="38" t="s">
        <v>477</v>
      </c>
      <c r="H4187" s="38" t="s">
        <v>476</v>
      </c>
    </row>
    <row r="4188" spans="1:8" ht="16.5" thickBot="1">
      <c r="A4188" s="55" t="s">
        <v>7</v>
      </c>
      <c r="B4188" s="238">
        <v>2016</v>
      </c>
      <c r="C4188" s="239"/>
      <c r="D4188" s="238">
        <v>2017</v>
      </c>
      <c r="E4188" s="239"/>
      <c r="F4188" s="238">
        <v>2018</v>
      </c>
      <c r="G4188" s="239"/>
      <c r="H4188" s="56" t="s">
        <v>3</v>
      </c>
    </row>
    <row r="4189" spans="1:8">
      <c r="A4189" s="57"/>
      <c r="B4189" s="54" t="s">
        <v>46</v>
      </c>
      <c r="C4189" s="103" t="s">
        <v>47</v>
      </c>
      <c r="D4189" s="103" t="s">
        <v>46</v>
      </c>
      <c r="E4189" s="22" t="s">
        <v>47</v>
      </c>
      <c r="F4189" s="103" t="s">
        <v>46</v>
      </c>
      <c r="G4189" s="22" t="s">
        <v>47</v>
      </c>
      <c r="H4189" s="58"/>
    </row>
    <row r="4190" spans="1:8" ht="16.5" thickBot="1">
      <c r="A4190" s="59"/>
      <c r="B4190" s="23" t="s">
        <v>48</v>
      </c>
      <c r="C4190" s="6" t="s">
        <v>49</v>
      </c>
      <c r="D4190" s="107" t="s">
        <v>48</v>
      </c>
      <c r="E4190" s="2" t="s">
        <v>49</v>
      </c>
      <c r="F4190" s="107" t="s">
        <v>48</v>
      </c>
      <c r="G4190" s="2" t="s">
        <v>49</v>
      </c>
      <c r="H4190" s="60"/>
    </row>
    <row r="4191" spans="1:8" ht="17.25" thickTop="1" thickBot="1">
      <c r="A4191" s="12" t="s">
        <v>13</v>
      </c>
      <c r="B4191" s="24">
        <v>2.1068E-2</v>
      </c>
      <c r="C4191" s="26">
        <v>2.1000000000000001E-2</v>
      </c>
      <c r="D4191" s="24">
        <v>2.1700000000000001E-2</v>
      </c>
      <c r="E4191" s="26">
        <v>2.1999999999999999E-2</v>
      </c>
      <c r="F4191" s="26">
        <v>3.6999999999999998E-2</v>
      </c>
      <c r="G4191" s="26">
        <v>0.18</v>
      </c>
      <c r="H4191" s="109" t="s">
        <v>819</v>
      </c>
    </row>
    <row r="4192" spans="1:8" ht="16.5" thickBot="1">
      <c r="A4192" s="12" t="s">
        <v>14</v>
      </c>
      <c r="B4192" s="24">
        <v>2.6259999999999999</v>
      </c>
      <c r="C4192" s="26">
        <v>9.109</v>
      </c>
      <c r="D4192" s="24">
        <v>2.8570000000000002</v>
      </c>
      <c r="E4192" s="26">
        <v>13.983000000000001</v>
      </c>
      <c r="F4192" s="26">
        <v>7.9119999999999999</v>
      </c>
      <c r="G4192" s="26">
        <v>36.908000000000001</v>
      </c>
      <c r="H4192" s="109" t="s">
        <v>840</v>
      </c>
    </row>
    <row r="4193" spans="1:8" ht="16.5" thickBot="1">
      <c r="A4193" s="12" t="s">
        <v>15</v>
      </c>
      <c r="B4193" s="24">
        <v>0.04</v>
      </c>
      <c r="C4193" s="26">
        <v>0.4</v>
      </c>
      <c r="D4193" s="24">
        <v>6.5000000000000002E-2</v>
      </c>
      <c r="E4193" s="26">
        <v>0.39500000000000002</v>
      </c>
      <c r="F4193" s="26">
        <v>7.4999999999999997E-2</v>
      </c>
      <c r="G4193" s="26">
        <v>0.45600000000000002</v>
      </c>
      <c r="H4193" s="109" t="s">
        <v>841</v>
      </c>
    </row>
    <row r="4194" spans="1:8" ht="16.5" thickBot="1">
      <c r="A4194" s="12" t="s">
        <v>16</v>
      </c>
      <c r="B4194" s="24">
        <v>8.0000000000000002E-3</v>
      </c>
      <c r="C4194" s="26">
        <v>1.9E-2</v>
      </c>
      <c r="D4194" s="24">
        <v>0.151</v>
      </c>
      <c r="E4194" s="26">
        <v>0.33200000000000002</v>
      </c>
      <c r="F4194" s="26">
        <v>7.6999999999999999E-2</v>
      </c>
      <c r="G4194" s="26">
        <v>0.121</v>
      </c>
      <c r="H4194" s="109" t="s">
        <v>844</v>
      </c>
    </row>
    <row r="4195" spans="1:8" ht="16.5" thickBot="1">
      <c r="A4195" s="12" t="s">
        <v>17</v>
      </c>
      <c r="B4195" s="24">
        <v>8.2950000000000003E-3</v>
      </c>
      <c r="C4195" s="26">
        <v>7.7139335700000004E-3</v>
      </c>
      <c r="D4195" s="24">
        <v>3.2690000000000002E-3</v>
      </c>
      <c r="E4195" s="26">
        <v>8.4087767099999995E-3</v>
      </c>
      <c r="F4195" s="26">
        <v>8.0000000000000002E-3</v>
      </c>
      <c r="G4195" s="26">
        <v>1.4E-2</v>
      </c>
      <c r="H4195" s="109" t="s">
        <v>845</v>
      </c>
    </row>
    <row r="4196" spans="1:8" ht="16.5" thickBot="1">
      <c r="A4196" s="12" t="s">
        <v>18</v>
      </c>
      <c r="B4196" s="24">
        <v>0</v>
      </c>
      <c r="C4196" s="26">
        <v>0</v>
      </c>
      <c r="D4196" s="24">
        <v>0</v>
      </c>
      <c r="E4196" s="26">
        <v>0</v>
      </c>
      <c r="F4196" s="26">
        <v>0</v>
      </c>
      <c r="G4196" s="26">
        <v>0</v>
      </c>
      <c r="H4196" s="109" t="s">
        <v>820</v>
      </c>
    </row>
    <row r="4197" spans="1:8" ht="16.5" thickBot="1">
      <c r="A4197" s="12" t="s">
        <v>19</v>
      </c>
      <c r="B4197" s="24">
        <v>0</v>
      </c>
      <c r="C4197" s="26">
        <v>0</v>
      </c>
      <c r="D4197" s="24">
        <v>0</v>
      </c>
      <c r="E4197" s="26">
        <v>0</v>
      </c>
      <c r="F4197" s="26">
        <v>0</v>
      </c>
      <c r="G4197" s="26">
        <v>0</v>
      </c>
      <c r="H4197" s="109" t="s">
        <v>20</v>
      </c>
    </row>
    <row r="4198" spans="1:8" ht="16.5" thickBot="1">
      <c r="A4198" s="12" t="s">
        <v>21</v>
      </c>
      <c r="B4198" s="24">
        <v>4.1559999999999997</v>
      </c>
      <c r="C4198" s="26">
        <v>20.324999999999999</v>
      </c>
      <c r="D4198" s="24">
        <v>5.9320000000000004</v>
      </c>
      <c r="E4198" s="26">
        <v>30.015999999999998</v>
      </c>
      <c r="F4198" s="26">
        <v>6.3449999999999998</v>
      </c>
      <c r="G4198" s="26">
        <v>31.931000000000001</v>
      </c>
      <c r="H4198" s="109" t="s">
        <v>846</v>
      </c>
    </row>
    <row r="4199" spans="1:8" ht="16.5" thickBot="1">
      <c r="A4199" s="12" t="s">
        <v>22</v>
      </c>
      <c r="B4199" s="24">
        <v>0</v>
      </c>
      <c r="C4199" s="26">
        <v>0</v>
      </c>
      <c r="D4199" s="26">
        <v>0</v>
      </c>
      <c r="E4199" s="26">
        <v>0</v>
      </c>
      <c r="F4199" s="26">
        <v>0</v>
      </c>
      <c r="G4199" s="26">
        <v>0</v>
      </c>
      <c r="H4199" s="109" t="s">
        <v>847</v>
      </c>
    </row>
    <row r="4200" spans="1:8" ht="16.5" thickBot="1">
      <c r="A4200" s="12" t="s">
        <v>23</v>
      </c>
      <c r="B4200" s="24">
        <v>6.8000000000000005E-2</v>
      </c>
      <c r="C4200" s="26">
        <v>0.16200000000000001</v>
      </c>
      <c r="D4200" s="24">
        <v>0.106</v>
      </c>
      <c r="E4200" s="26">
        <v>0.16900000000000001</v>
      </c>
      <c r="F4200" s="26">
        <v>5.7000000000000002E-2</v>
      </c>
      <c r="G4200" s="26">
        <v>0.23200000000000001</v>
      </c>
      <c r="H4200" s="109" t="s">
        <v>856</v>
      </c>
    </row>
    <row r="4201" spans="1:8" ht="16.5" thickBot="1">
      <c r="A4201" s="12" t="s">
        <v>24</v>
      </c>
      <c r="B4201" s="24">
        <v>2E-3</v>
      </c>
      <c r="C4201" s="26">
        <v>5.0000000000000001E-3</v>
      </c>
      <c r="D4201" s="24">
        <v>0.01</v>
      </c>
      <c r="E4201" s="26">
        <v>3.1E-2</v>
      </c>
      <c r="F4201" s="26">
        <v>0.01</v>
      </c>
      <c r="G4201" s="26">
        <v>2.7E-2</v>
      </c>
      <c r="H4201" s="109" t="s">
        <v>818</v>
      </c>
    </row>
    <row r="4202" spans="1:8" ht="16.5" thickBot="1">
      <c r="A4202" s="12" t="s">
        <v>25</v>
      </c>
      <c r="B4202" s="24">
        <v>0</v>
      </c>
      <c r="C4202" s="26">
        <v>0</v>
      </c>
      <c r="D4202" s="24">
        <v>4.2999999999999997E-2</v>
      </c>
      <c r="E4202" s="26">
        <v>1.9E-2</v>
      </c>
      <c r="F4202" s="26">
        <v>3.0000000000000001E-3</v>
      </c>
      <c r="G4202" s="26">
        <v>1.4999999999999999E-2</v>
      </c>
      <c r="H4202" s="109" t="s">
        <v>26</v>
      </c>
    </row>
    <row r="4203" spans="1:8" ht="16.5" thickBot="1">
      <c r="A4203" s="12" t="s">
        <v>27</v>
      </c>
      <c r="B4203" s="24">
        <v>0.39494599999999996</v>
      </c>
      <c r="C4203" s="26">
        <v>0.55855540000000004</v>
      </c>
      <c r="D4203" s="24">
        <v>0.56340699999999988</v>
      </c>
      <c r="E4203" s="26">
        <v>1.5909998000000001</v>
      </c>
      <c r="F4203" s="26">
        <v>0</v>
      </c>
      <c r="G4203" s="26">
        <v>0</v>
      </c>
      <c r="H4203" s="109" t="s">
        <v>851</v>
      </c>
    </row>
    <row r="4204" spans="1:8" ht="16.5" thickBot="1">
      <c r="A4204" s="12" t="s">
        <v>28</v>
      </c>
      <c r="B4204" s="24">
        <v>0.112</v>
      </c>
      <c r="C4204" s="26">
        <v>0.51200000000000001</v>
      </c>
      <c r="D4204" s="24">
        <v>2.5999999999999999E-2</v>
      </c>
      <c r="E4204" s="26">
        <v>5.3999999999999999E-2</v>
      </c>
      <c r="F4204" s="26">
        <f>D4204/E4204*G4204</f>
        <v>0.2364074074074074</v>
      </c>
      <c r="G4204" s="26">
        <v>0.49099999999999999</v>
      </c>
      <c r="H4204" s="109" t="s">
        <v>853</v>
      </c>
    </row>
    <row r="4205" spans="1:8" ht="16.5" thickBot="1">
      <c r="A4205" s="12" t="s">
        <v>29</v>
      </c>
      <c r="B4205" s="24">
        <v>0</v>
      </c>
      <c r="C4205" s="26">
        <v>0</v>
      </c>
      <c r="D4205" s="24">
        <v>0</v>
      </c>
      <c r="E4205" s="26">
        <v>0</v>
      </c>
      <c r="F4205" s="26">
        <v>0</v>
      </c>
      <c r="G4205" s="26">
        <v>0</v>
      </c>
      <c r="H4205" s="109" t="s">
        <v>821</v>
      </c>
    </row>
    <row r="4206" spans="1:8" ht="16.5" thickBot="1">
      <c r="A4206" s="12" t="s">
        <v>30</v>
      </c>
      <c r="B4206" s="24">
        <v>0.254</v>
      </c>
      <c r="C4206" s="26">
        <v>1.4530000000000001</v>
      </c>
      <c r="D4206" s="24">
        <v>0.995</v>
      </c>
      <c r="E4206" s="26">
        <v>1.948</v>
      </c>
      <c r="F4206" s="26">
        <v>0.45300000000000001</v>
      </c>
      <c r="G4206" s="26">
        <v>1.51</v>
      </c>
      <c r="H4206" s="109" t="s">
        <v>848</v>
      </c>
    </row>
    <row r="4207" spans="1:8" ht="16.5" thickBot="1">
      <c r="A4207" s="12" t="s">
        <v>31</v>
      </c>
      <c r="B4207" s="24">
        <v>3.2000000000000001E-2</v>
      </c>
      <c r="C4207" s="26">
        <v>0.16600000000000001</v>
      </c>
      <c r="D4207" s="24">
        <v>5.8999999999999997E-2</v>
      </c>
      <c r="E4207" s="26">
        <v>0.26500000000000001</v>
      </c>
      <c r="F4207" s="26">
        <v>1.0999999999999999E-2</v>
      </c>
      <c r="G4207" s="26">
        <v>7.2999999999999995E-2</v>
      </c>
      <c r="H4207" s="109" t="s">
        <v>849</v>
      </c>
    </row>
    <row r="4208" spans="1:8" ht="16.5" thickBot="1">
      <c r="A4208" s="12" t="s">
        <v>32</v>
      </c>
      <c r="B4208" s="24">
        <v>0</v>
      </c>
      <c r="C4208" s="26">
        <v>0</v>
      </c>
      <c r="D4208" s="24">
        <v>0</v>
      </c>
      <c r="E4208" s="26">
        <v>0</v>
      </c>
      <c r="F4208" s="26">
        <v>0</v>
      </c>
      <c r="G4208" s="26">
        <v>0</v>
      </c>
      <c r="H4208" s="109" t="s">
        <v>854</v>
      </c>
    </row>
    <row r="4209" spans="1:8" ht="16.5" thickBot="1">
      <c r="A4209" s="12" t="s">
        <v>33</v>
      </c>
      <c r="B4209" s="24">
        <v>1.0840000000000001</v>
      </c>
      <c r="C4209" s="26">
        <v>3.745153189352084</v>
      </c>
      <c r="D4209" s="24">
        <v>1.302</v>
      </c>
      <c r="E4209" s="26">
        <v>2.2675101926050893</v>
      </c>
      <c r="F4209" s="26">
        <v>1.5569999999999999</v>
      </c>
      <c r="G4209" s="26">
        <v>3.496</v>
      </c>
      <c r="H4209" s="109" t="s">
        <v>852</v>
      </c>
    </row>
    <row r="4210" spans="1:8" ht="16.5" thickBot="1">
      <c r="A4210" s="12" t="s">
        <v>34</v>
      </c>
      <c r="B4210" s="24">
        <v>0.157</v>
      </c>
      <c r="C4210" s="26">
        <v>0.42399999999999999</v>
      </c>
      <c r="D4210" s="24">
        <v>7.9000000000000001E-2</v>
      </c>
      <c r="E4210" s="26">
        <v>0.50700000000000001</v>
      </c>
      <c r="F4210" s="26">
        <v>1.7000000000000001E-2</v>
      </c>
      <c r="G4210" s="26">
        <v>5.6000000000000001E-2</v>
      </c>
      <c r="H4210" s="109" t="s">
        <v>850</v>
      </c>
    </row>
    <row r="4211" spans="1:8" ht="16.5" thickBot="1">
      <c r="A4211" s="12" t="s">
        <v>35</v>
      </c>
      <c r="B4211" s="24">
        <v>0</v>
      </c>
      <c r="C4211" s="26">
        <v>0</v>
      </c>
      <c r="D4211" s="24">
        <v>0</v>
      </c>
      <c r="E4211" s="26">
        <v>0</v>
      </c>
      <c r="F4211" s="26">
        <v>0</v>
      </c>
      <c r="G4211" s="26">
        <v>0</v>
      </c>
      <c r="H4211" s="109" t="s">
        <v>36</v>
      </c>
    </row>
    <row r="4212" spans="1:8" ht="16.5" thickBot="1">
      <c r="A4212" s="54" t="s">
        <v>37</v>
      </c>
      <c r="B4212" s="27">
        <v>1.2999999999999999E-2</v>
      </c>
      <c r="C4212" s="28">
        <v>2.1999999999999999E-2</v>
      </c>
      <c r="D4212" s="27">
        <v>3.6999999999999998E-2</v>
      </c>
      <c r="E4212" s="28">
        <v>6.6000000000000003E-2</v>
      </c>
      <c r="F4212" s="26">
        <v>2.3E-2</v>
      </c>
      <c r="G4212" s="26">
        <v>6.8000000000000005E-2</v>
      </c>
      <c r="H4212" s="108" t="s">
        <v>38</v>
      </c>
    </row>
    <row r="4213" spans="1:8" ht="16.5" thickBot="1">
      <c r="A4213" s="75" t="s">
        <v>552</v>
      </c>
      <c r="B4213" s="77">
        <f t="shared" ref="B4213" si="549">SUM(B4191:B4212)</f>
        <v>8.9763089999999988</v>
      </c>
      <c r="C4213" s="77">
        <f t="shared" ref="C4213" si="550">SUM(C4191:C4212)</f>
        <v>36.929422522922074</v>
      </c>
      <c r="D4213" s="77">
        <f t="shared" ref="D4213" si="551">SUM(D4191:D4212)</f>
        <v>12.250375999999999</v>
      </c>
      <c r="E4213" s="77">
        <f t="shared" ref="E4213:G4213" si="552">SUM(E4191:E4212)</f>
        <v>51.673918769315087</v>
      </c>
      <c r="F4213" s="77">
        <f t="shared" si="552"/>
        <v>16.821407407407403</v>
      </c>
      <c r="G4213" s="77">
        <f t="shared" si="552"/>
        <v>75.578000000000003</v>
      </c>
      <c r="H4213" s="118" t="s">
        <v>855</v>
      </c>
    </row>
    <row r="4214" spans="1:8" ht="16.5" thickBot="1">
      <c r="A4214" s="75" t="s">
        <v>545</v>
      </c>
      <c r="B4214" s="77">
        <v>1945.7739999999999</v>
      </c>
      <c r="C4214" s="77">
        <v>7072.8519999999999</v>
      </c>
      <c r="D4214" s="77">
        <v>1831.029</v>
      </c>
      <c r="E4214" s="77">
        <v>9925.4089999999997</v>
      </c>
      <c r="F4214" s="126">
        <f>D4214/E4214*G4214</f>
        <v>2068.7332592393927</v>
      </c>
      <c r="G4214" s="126">
        <v>11213.925999999999</v>
      </c>
      <c r="H4214" s="112" t="s">
        <v>553</v>
      </c>
    </row>
    <row r="4215" spans="1:8">
      <c r="A4215" s="17"/>
      <c r="B4215" s="7"/>
      <c r="C4215" s="7"/>
      <c r="D4215" s="7"/>
      <c r="E4215" s="7"/>
      <c r="F4215" s="7"/>
      <c r="G4215" s="7"/>
    </row>
    <row r="4216" spans="1:8">
      <c r="A4216" s="119" t="s">
        <v>369</v>
      </c>
      <c r="H4216" s="120" t="s">
        <v>370</v>
      </c>
    </row>
    <row r="4217" spans="1:8">
      <c r="A4217" s="97" t="s">
        <v>763</v>
      </c>
      <c r="H4217" s="102" t="s">
        <v>388</v>
      </c>
    </row>
    <row r="4218" spans="1:8" ht="16.5" customHeight="1" thickBot="1">
      <c r="A4218" s="68" t="s">
        <v>43</v>
      </c>
      <c r="E4218" s="38"/>
      <c r="G4218" s="38" t="s">
        <v>477</v>
      </c>
      <c r="H4218" s="38" t="s">
        <v>476</v>
      </c>
    </row>
    <row r="4219" spans="1:8" ht="16.5" thickBot="1">
      <c r="A4219" s="55" t="s">
        <v>7</v>
      </c>
      <c r="B4219" s="238">
        <v>2016</v>
      </c>
      <c r="C4219" s="239"/>
      <c r="D4219" s="238">
        <v>2017</v>
      </c>
      <c r="E4219" s="239"/>
      <c r="F4219" s="238">
        <v>2018</v>
      </c>
      <c r="G4219" s="239"/>
      <c r="H4219" s="56" t="s">
        <v>3</v>
      </c>
    </row>
    <row r="4220" spans="1:8">
      <c r="A4220" s="57"/>
      <c r="B4220" s="54" t="s">
        <v>46</v>
      </c>
      <c r="C4220" s="103" t="s">
        <v>47</v>
      </c>
      <c r="D4220" s="103" t="s">
        <v>46</v>
      </c>
      <c r="E4220" s="22" t="s">
        <v>47</v>
      </c>
      <c r="F4220" s="103" t="s">
        <v>46</v>
      </c>
      <c r="G4220" s="22" t="s">
        <v>47</v>
      </c>
      <c r="H4220" s="58"/>
    </row>
    <row r="4221" spans="1:8" ht="16.5" thickBot="1">
      <c r="A4221" s="59"/>
      <c r="B4221" s="23" t="s">
        <v>48</v>
      </c>
      <c r="C4221" s="6" t="s">
        <v>49</v>
      </c>
      <c r="D4221" s="107" t="s">
        <v>48</v>
      </c>
      <c r="E4221" s="2" t="s">
        <v>49</v>
      </c>
      <c r="F4221" s="107" t="s">
        <v>48</v>
      </c>
      <c r="G4221" s="2" t="s">
        <v>49</v>
      </c>
      <c r="H4221" s="60"/>
    </row>
    <row r="4222" spans="1:8" ht="17.25" thickTop="1" thickBot="1">
      <c r="A4222" s="12" t="s">
        <v>13</v>
      </c>
      <c r="B4222" s="24">
        <v>5.6155590000000002</v>
      </c>
      <c r="C4222" s="26">
        <v>25.3</v>
      </c>
      <c r="D4222" s="24">
        <v>5.7840259999999999</v>
      </c>
      <c r="E4222" s="26">
        <v>26.06</v>
      </c>
      <c r="F4222" s="26">
        <v>7.4260000000000002</v>
      </c>
      <c r="G4222" s="26">
        <v>32.271000000000001</v>
      </c>
      <c r="H4222" s="109" t="s">
        <v>819</v>
      </c>
    </row>
    <row r="4223" spans="1:8" ht="16.5" thickBot="1">
      <c r="A4223" s="12" t="s">
        <v>14</v>
      </c>
      <c r="B4223" s="24">
        <v>2.8420000000000001</v>
      </c>
      <c r="C4223" s="26">
        <v>10.935</v>
      </c>
      <c r="D4223" s="24">
        <v>3.9689999999999999</v>
      </c>
      <c r="E4223" s="26">
        <v>13.872</v>
      </c>
      <c r="F4223" s="26">
        <v>9.2319999999999993</v>
      </c>
      <c r="G4223" s="26">
        <v>34.521999999999998</v>
      </c>
      <c r="H4223" s="109" t="s">
        <v>840</v>
      </c>
    </row>
    <row r="4224" spans="1:8" ht="16.5" thickBot="1">
      <c r="A4224" s="12" t="s">
        <v>15</v>
      </c>
      <c r="B4224" s="24">
        <v>6.4</v>
      </c>
      <c r="C4224" s="26">
        <v>39.401000000000003</v>
      </c>
      <c r="D4224" s="24">
        <v>19.510999999999999</v>
      </c>
      <c r="E4224" s="26">
        <v>136.96799999999999</v>
      </c>
      <c r="F4224" s="26">
        <v>17.561</v>
      </c>
      <c r="G4224" s="26">
        <v>125.11499999999999</v>
      </c>
      <c r="H4224" s="109" t="s">
        <v>841</v>
      </c>
    </row>
    <row r="4225" spans="1:8" ht="16.5" thickBot="1">
      <c r="A4225" s="12" t="s">
        <v>16</v>
      </c>
      <c r="B4225" s="24">
        <v>4.625</v>
      </c>
      <c r="C4225" s="26">
        <v>12.551</v>
      </c>
      <c r="D4225" s="24">
        <v>5.7709999999999999</v>
      </c>
      <c r="E4225" s="26">
        <v>15.638999999999999</v>
      </c>
      <c r="F4225" s="26">
        <v>7.0259999999999998</v>
      </c>
      <c r="G4225" s="26">
        <v>18.369</v>
      </c>
      <c r="H4225" s="109" t="s">
        <v>844</v>
      </c>
    </row>
    <row r="4226" spans="1:8" ht="16.5" thickBot="1">
      <c r="A4226" s="12" t="s">
        <v>17</v>
      </c>
      <c r="B4226" s="24">
        <v>0.29244700000000001</v>
      </c>
      <c r="C4226" s="26">
        <v>0.27885529027</v>
      </c>
      <c r="D4226" s="24">
        <v>0.33061799999999997</v>
      </c>
      <c r="E4226" s="26">
        <v>0.33170806993999996</v>
      </c>
      <c r="F4226" s="26">
        <v>6.0000000000000001E-3</v>
      </c>
      <c r="G4226" s="26">
        <v>2.9000000000000001E-2</v>
      </c>
      <c r="H4226" s="109" t="s">
        <v>845</v>
      </c>
    </row>
    <row r="4227" spans="1:8" ht="16.5" thickBot="1">
      <c r="A4227" s="12" t="s">
        <v>18</v>
      </c>
      <c r="B4227" s="24">
        <v>0</v>
      </c>
      <c r="C4227" s="26">
        <v>0</v>
      </c>
      <c r="D4227" s="26">
        <v>0</v>
      </c>
      <c r="E4227" s="26">
        <v>0</v>
      </c>
      <c r="F4227" s="26">
        <v>0</v>
      </c>
      <c r="G4227" s="26">
        <v>0</v>
      </c>
      <c r="H4227" s="109" t="s">
        <v>820</v>
      </c>
    </row>
    <row r="4228" spans="1:8" ht="16.5" thickBot="1">
      <c r="A4228" s="12" t="s">
        <v>19</v>
      </c>
      <c r="B4228" s="24">
        <v>0</v>
      </c>
      <c r="C4228" s="26">
        <v>0</v>
      </c>
      <c r="D4228" s="26">
        <v>0</v>
      </c>
      <c r="E4228" s="26">
        <v>0</v>
      </c>
      <c r="F4228" s="26">
        <v>0</v>
      </c>
      <c r="G4228" s="26">
        <v>0</v>
      </c>
      <c r="H4228" s="109" t="s">
        <v>20</v>
      </c>
    </row>
    <row r="4229" spans="1:8" ht="16.5" thickBot="1">
      <c r="A4229" s="12" t="s">
        <v>21</v>
      </c>
      <c r="B4229" s="24">
        <v>57.28</v>
      </c>
      <c r="C4229" s="26">
        <v>262.59300000000002</v>
      </c>
      <c r="D4229" s="24">
        <v>68.323999999999998</v>
      </c>
      <c r="E4229" s="26">
        <v>283.58999999999997</v>
      </c>
      <c r="F4229" s="26">
        <v>77.22</v>
      </c>
      <c r="G4229" s="26">
        <v>309.447</v>
      </c>
      <c r="H4229" s="109" t="s">
        <v>846</v>
      </c>
    </row>
    <row r="4230" spans="1:8" ht="16.5" thickBot="1">
      <c r="A4230" s="12" t="s">
        <v>22</v>
      </c>
      <c r="B4230" s="24">
        <v>0</v>
      </c>
      <c r="C4230" s="26">
        <v>1E-3</v>
      </c>
      <c r="D4230" s="24">
        <v>3.0000000000000001E-3</v>
      </c>
      <c r="E4230" s="26">
        <v>8.9999999999999993E-3</v>
      </c>
      <c r="F4230" s="26">
        <v>8.9999999999999993E-3</v>
      </c>
      <c r="G4230" s="26">
        <v>0.03</v>
      </c>
      <c r="H4230" s="109" t="s">
        <v>847</v>
      </c>
    </row>
    <row r="4231" spans="1:8" ht="16.5" thickBot="1">
      <c r="A4231" s="12" t="s">
        <v>23</v>
      </c>
      <c r="B4231" s="24">
        <v>3.15</v>
      </c>
      <c r="C4231" s="26">
        <v>4.6879999999999997</v>
      </c>
      <c r="D4231" s="24">
        <v>2.5840000000000001</v>
      </c>
      <c r="E4231" s="26">
        <v>3.63</v>
      </c>
      <c r="F4231" s="26">
        <v>2.4620000000000002</v>
      </c>
      <c r="G4231" s="26">
        <v>4.5510000000000002</v>
      </c>
      <c r="H4231" s="109" t="s">
        <v>856</v>
      </c>
    </row>
    <row r="4232" spans="1:8" ht="16.5" thickBot="1">
      <c r="A4232" s="12" t="s">
        <v>24</v>
      </c>
      <c r="B4232" s="24">
        <v>0</v>
      </c>
      <c r="C4232" s="26">
        <v>0</v>
      </c>
      <c r="D4232" s="24">
        <v>0</v>
      </c>
      <c r="E4232" s="26">
        <v>0</v>
      </c>
      <c r="F4232" s="26">
        <v>0</v>
      </c>
      <c r="G4232" s="26">
        <v>0</v>
      </c>
      <c r="H4232" s="109" t="s">
        <v>818</v>
      </c>
    </row>
    <row r="4233" spans="1:8" ht="16.5" thickBot="1">
      <c r="A4233" s="12" t="s">
        <v>25</v>
      </c>
      <c r="B4233" s="24">
        <v>2.1999999999999999E-2</v>
      </c>
      <c r="C4233" s="26">
        <v>0.13500000000000001</v>
      </c>
      <c r="D4233" s="24">
        <v>3.2000000000000001E-2</v>
      </c>
      <c r="E4233" s="26">
        <v>0.112</v>
      </c>
      <c r="F4233" s="26">
        <v>7.5999999999999998E-2</v>
      </c>
      <c r="G4233" s="26">
        <v>0.23400000000000001</v>
      </c>
      <c r="H4233" s="109" t="s">
        <v>26</v>
      </c>
    </row>
    <row r="4234" spans="1:8" ht="16.5" thickBot="1">
      <c r="A4234" s="12" t="s">
        <v>27</v>
      </c>
      <c r="B4234" s="24">
        <v>8.5570999999999994E-2</v>
      </c>
      <c r="C4234" s="26">
        <v>0.37640460000000003</v>
      </c>
      <c r="D4234" s="24">
        <v>1.0566600000000002</v>
      </c>
      <c r="E4234" s="26">
        <v>4.8574058000000004</v>
      </c>
      <c r="F4234" s="26">
        <v>0</v>
      </c>
      <c r="G4234" s="26">
        <v>0</v>
      </c>
      <c r="H4234" s="109" t="s">
        <v>851</v>
      </c>
    </row>
    <row r="4235" spans="1:8" ht="16.5" thickBot="1">
      <c r="A4235" s="12" t="s">
        <v>28</v>
      </c>
      <c r="B4235" s="24">
        <v>0.12</v>
      </c>
      <c r="C4235" s="26">
        <v>0.60299999999999998</v>
      </c>
      <c r="D4235" s="24">
        <v>7.0999999999999994E-2</v>
      </c>
      <c r="E4235" s="26">
        <v>0.16500000000000001</v>
      </c>
      <c r="F4235" s="26">
        <f>D4235/E4235*G4235</f>
        <v>0.70397575757575748</v>
      </c>
      <c r="G4235" s="26">
        <v>1.6359999999999999</v>
      </c>
      <c r="H4235" s="109" t="s">
        <v>853</v>
      </c>
    </row>
    <row r="4236" spans="1:8" ht="16.5" thickBot="1">
      <c r="A4236" s="12" t="s">
        <v>29</v>
      </c>
      <c r="B4236" s="24">
        <v>0</v>
      </c>
      <c r="C4236" s="26">
        <v>0</v>
      </c>
      <c r="D4236" s="24">
        <v>0</v>
      </c>
      <c r="E4236" s="26">
        <v>0</v>
      </c>
      <c r="F4236" s="26">
        <v>0</v>
      </c>
      <c r="G4236" s="26">
        <v>0.09</v>
      </c>
      <c r="H4236" s="109" t="s">
        <v>821</v>
      </c>
    </row>
    <row r="4237" spans="1:8" ht="16.5" thickBot="1">
      <c r="A4237" s="12" t="s">
        <v>30</v>
      </c>
      <c r="B4237" s="24">
        <v>0.50700000000000001</v>
      </c>
      <c r="C4237" s="26">
        <v>1.6579999999999999</v>
      </c>
      <c r="D4237" s="24">
        <v>4.49</v>
      </c>
      <c r="E4237" s="26">
        <v>14.451000000000001</v>
      </c>
      <c r="F4237" s="26">
        <v>1.51</v>
      </c>
      <c r="G4237" s="26">
        <v>4.2030000000000003</v>
      </c>
      <c r="H4237" s="109" t="s">
        <v>848</v>
      </c>
    </row>
    <row r="4238" spans="1:8" ht="16.5" thickBot="1">
      <c r="A4238" s="12" t="s">
        <v>31</v>
      </c>
      <c r="B4238" s="24">
        <v>0.497</v>
      </c>
      <c r="C4238" s="26">
        <v>2.4119999999999999</v>
      </c>
      <c r="D4238" s="24">
        <v>0.48599999999999999</v>
      </c>
      <c r="E4238" s="26">
        <v>2.46</v>
      </c>
      <c r="F4238" s="26">
        <v>0.58399999999999996</v>
      </c>
      <c r="G4238" s="26">
        <v>2.8719999999999999</v>
      </c>
      <c r="H4238" s="109" t="s">
        <v>849</v>
      </c>
    </row>
    <row r="4239" spans="1:8" ht="16.5" thickBot="1">
      <c r="A4239" s="12" t="s">
        <v>32</v>
      </c>
      <c r="B4239" s="24">
        <v>1E-3</v>
      </c>
      <c r="C4239" s="26">
        <v>5.0000000000000001E-3</v>
      </c>
      <c r="D4239" s="24">
        <v>0</v>
      </c>
      <c r="E4239" s="26">
        <v>0</v>
      </c>
      <c r="F4239" s="26">
        <v>6.6000000000000003E-2</v>
      </c>
      <c r="G4239" s="26">
        <v>0.33</v>
      </c>
      <c r="H4239" s="109" t="s">
        <v>854</v>
      </c>
    </row>
    <row r="4240" spans="1:8" ht="16.5" thickBot="1">
      <c r="A4240" s="12" t="s">
        <v>33</v>
      </c>
      <c r="B4240" s="24">
        <v>92.283000000000001</v>
      </c>
      <c r="C4240" s="26">
        <v>267.61948769462578</v>
      </c>
      <c r="D4240" s="24">
        <v>104.691</v>
      </c>
      <c r="E4240" s="26">
        <v>272.09205679741319</v>
      </c>
      <c r="F4240" s="26">
        <v>104.072</v>
      </c>
      <c r="G4240" s="26">
        <v>269.54000000000002</v>
      </c>
      <c r="H4240" s="109" t="s">
        <v>852</v>
      </c>
    </row>
    <row r="4241" spans="1:8" ht="16.5" thickBot="1">
      <c r="A4241" s="12" t="s">
        <v>34</v>
      </c>
      <c r="B4241" s="24">
        <v>16.605</v>
      </c>
      <c r="C4241" s="26">
        <v>93.518000000000001</v>
      </c>
      <c r="D4241" s="24">
        <v>11.391</v>
      </c>
      <c r="E4241" s="26">
        <v>65.143000000000001</v>
      </c>
      <c r="F4241" s="26">
        <v>8.7050000000000001</v>
      </c>
      <c r="G4241" s="26">
        <v>56.838000000000001</v>
      </c>
      <c r="H4241" s="109" t="s">
        <v>850</v>
      </c>
    </row>
    <row r="4242" spans="1:8" ht="16.5" thickBot="1">
      <c r="A4242" s="12" t="s">
        <v>35</v>
      </c>
      <c r="B4242" s="24">
        <v>0</v>
      </c>
      <c r="C4242" s="26">
        <v>0</v>
      </c>
      <c r="D4242" s="24">
        <v>0</v>
      </c>
      <c r="E4242" s="26">
        <v>0</v>
      </c>
      <c r="F4242" s="26">
        <v>0</v>
      </c>
      <c r="G4242" s="26">
        <v>0</v>
      </c>
      <c r="H4242" s="109" t="s">
        <v>36</v>
      </c>
    </row>
    <row r="4243" spans="1:8" ht="16.5" thickBot="1">
      <c r="A4243" s="54" t="s">
        <v>37</v>
      </c>
      <c r="B4243" s="27">
        <v>0</v>
      </c>
      <c r="C4243" s="28">
        <v>0</v>
      </c>
      <c r="D4243" s="27">
        <v>0</v>
      </c>
      <c r="E4243" s="28">
        <v>0</v>
      </c>
      <c r="F4243" s="26">
        <v>0</v>
      </c>
      <c r="G4243" s="26">
        <v>0</v>
      </c>
      <c r="H4243" s="108" t="s">
        <v>38</v>
      </c>
    </row>
    <row r="4244" spans="1:8" ht="16.5" thickBot="1">
      <c r="A4244" s="75" t="s">
        <v>552</v>
      </c>
      <c r="B4244" s="77">
        <f t="shared" ref="B4244" si="553">SUM(B4222:B4243)</f>
        <v>190.32557700000004</v>
      </c>
      <c r="C4244" s="77">
        <f t="shared" ref="C4244" si="554">SUM(C4222:C4243)</f>
        <v>722.0747475848957</v>
      </c>
      <c r="D4244" s="77">
        <f t="shared" ref="D4244" si="555">SUM(D4222:D4243)</f>
        <v>228.49430399999997</v>
      </c>
      <c r="E4244" s="77">
        <f t="shared" ref="E4244:G4244" si="556">SUM(E4222:E4243)</f>
        <v>839.38017066735324</v>
      </c>
      <c r="F4244" s="77">
        <f t="shared" si="556"/>
        <v>236.6589757575758</v>
      </c>
      <c r="G4244" s="77">
        <f t="shared" si="556"/>
        <v>860.077</v>
      </c>
      <c r="H4244" s="118" t="s">
        <v>855</v>
      </c>
    </row>
    <row r="4245" spans="1:8" ht="16.5" thickBot="1">
      <c r="A4245" s="75" t="s">
        <v>545</v>
      </c>
      <c r="B4245" s="77">
        <v>6629.3580000000002</v>
      </c>
      <c r="C4245" s="77">
        <v>26840.343000000001</v>
      </c>
      <c r="D4245" s="77">
        <v>6625.0230000000001</v>
      </c>
      <c r="E4245" s="77">
        <v>30666.522000000001</v>
      </c>
      <c r="F4245" s="126">
        <f>D4245/E4245*G4245</f>
        <v>6966.7403458985336</v>
      </c>
      <c r="G4245" s="126">
        <v>32248.294999999998</v>
      </c>
      <c r="H4245" s="112" t="s">
        <v>553</v>
      </c>
    </row>
    <row r="4247" spans="1:8">
      <c r="A4247" s="119" t="s">
        <v>372</v>
      </c>
      <c r="H4247" s="120" t="s">
        <v>373</v>
      </c>
    </row>
    <row r="4248" spans="1:8">
      <c r="A4248" s="97" t="s">
        <v>764</v>
      </c>
      <c r="H4248" s="114" t="s">
        <v>538</v>
      </c>
    </row>
    <row r="4249" spans="1:8" ht="16.5" customHeight="1" thickBot="1">
      <c r="A4249" s="69" t="s">
        <v>43</v>
      </c>
      <c r="E4249" s="38"/>
      <c r="G4249" s="38" t="s">
        <v>477</v>
      </c>
      <c r="H4249" s="38" t="s">
        <v>476</v>
      </c>
    </row>
    <row r="4250" spans="1:8" ht="16.5" thickBot="1">
      <c r="A4250" s="55" t="s">
        <v>7</v>
      </c>
      <c r="B4250" s="238">
        <v>2016</v>
      </c>
      <c r="C4250" s="239"/>
      <c r="D4250" s="238">
        <v>2017</v>
      </c>
      <c r="E4250" s="239"/>
      <c r="F4250" s="240">
        <v>2018</v>
      </c>
      <c r="G4250" s="241"/>
      <c r="H4250" s="176" t="s">
        <v>3</v>
      </c>
    </row>
    <row r="4251" spans="1:8">
      <c r="A4251" s="57"/>
      <c r="B4251" s="54" t="s">
        <v>46</v>
      </c>
      <c r="C4251" s="103" t="s">
        <v>47</v>
      </c>
      <c r="D4251" s="103" t="s">
        <v>46</v>
      </c>
      <c r="E4251" s="22" t="s">
        <v>47</v>
      </c>
      <c r="F4251" s="177" t="s">
        <v>46</v>
      </c>
      <c r="G4251" s="178" t="s">
        <v>47</v>
      </c>
      <c r="H4251" s="179"/>
    </row>
    <row r="4252" spans="1:8" ht="16.5" thickBot="1">
      <c r="A4252" s="59"/>
      <c r="B4252" s="23" t="s">
        <v>48</v>
      </c>
      <c r="C4252" s="6" t="s">
        <v>49</v>
      </c>
      <c r="D4252" s="107" t="s">
        <v>48</v>
      </c>
      <c r="E4252" s="2" t="s">
        <v>49</v>
      </c>
      <c r="F4252" s="180" t="s">
        <v>48</v>
      </c>
      <c r="G4252" s="181" t="s">
        <v>49</v>
      </c>
      <c r="H4252" s="182"/>
    </row>
    <row r="4253" spans="1:8" ht="17.25" thickTop="1" thickBot="1">
      <c r="A4253" s="12" t="s">
        <v>13</v>
      </c>
      <c r="B4253" s="24">
        <f t="shared" ref="B4253:G4274" si="557">B4287+B4319+B4353</f>
        <v>1.523263</v>
      </c>
      <c r="C4253" s="26">
        <f t="shared" si="557"/>
        <v>8.1369999999999987</v>
      </c>
      <c r="D4253" s="24">
        <f t="shared" si="557"/>
        <v>23.299331500000001</v>
      </c>
      <c r="E4253" s="26">
        <f t="shared" si="557"/>
        <v>10.014999999999999</v>
      </c>
      <c r="F4253" s="164">
        <f t="shared" si="557"/>
        <v>50.119199999999999</v>
      </c>
      <c r="G4253" s="164">
        <f t="shared" si="557"/>
        <v>26.304000000000002</v>
      </c>
      <c r="H4253" s="183" t="s">
        <v>819</v>
      </c>
    </row>
    <row r="4254" spans="1:8" ht="16.5" thickBot="1">
      <c r="A4254" s="12" t="s">
        <v>14</v>
      </c>
      <c r="B4254" s="24">
        <f t="shared" si="557"/>
        <v>6.407</v>
      </c>
      <c r="C4254" s="26">
        <f t="shared" si="557"/>
        <v>9.6949999999999985</v>
      </c>
      <c r="D4254" s="24">
        <f t="shared" si="557"/>
        <v>7.9390000000000001</v>
      </c>
      <c r="E4254" s="26">
        <f t="shared" ref="E4254:G4254" si="558">E4288+E4320+E4354</f>
        <v>11.92</v>
      </c>
      <c r="F4254" s="164">
        <f t="shared" si="558"/>
        <v>8.8520000000000003</v>
      </c>
      <c r="G4254" s="164">
        <f t="shared" si="558"/>
        <v>16.352999999999998</v>
      </c>
      <c r="H4254" s="183" t="s">
        <v>840</v>
      </c>
    </row>
    <row r="4255" spans="1:8" ht="16.5" thickBot="1">
      <c r="A4255" s="12" t="s">
        <v>15</v>
      </c>
      <c r="B4255" s="24">
        <f t="shared" si="557"/>
        <v>1.9343832599118944E-2</v>
      </c>
      <c r="C4255" s="26">
        <f t="shared" si="557"/>
        <v>0.39300000000000002</v>
      </c>
      <c r="D4255" s="24">
        <f t="shared" si="557"/>
        <v>2.8531376340305854E-2</v>
      </c>
      <c r="E4255" s="26">
        <f t="shared" ref="E4255:F4255" si="559">E4289+E4321+E4355</f>
        <v>0.16800000000000001</v>
      </c>
      <c r="F4255" s="164">
        <f t="shared" si="559"/>
        <v>8.299999999999999E-2</v>
      </c>
      <c r="G4255" s="164">
        <f>G4289+G4321+G4355</f>
        <v>1.5550000000000002</v>
      </c>
      <c r="H4255" s="183" t="s">
        <v>841</v>
      </c>
    </row>
    <row r="4256" spans="1:8" ht="16.5" thickBot="1">
      <c r="A4256" s="12" t="s">
        <v>16</v>
      </c>
      <c r="B4256" s="24">
        <f t="shared" si="557"/>
        <v>5.3260310000000004</v>
      </c>
      <c r="C4256" s="26">
        <f t="shared" si="557"/>
        <v>12.48039112</v>
      </c>
      <c r="D4256" s="24">
        <f t="shared" si="557"/>
        <v>3.3919999999999999</v>
      </c>
      <c r="E4256" s="26">
        <f t="shared" ref="E4256:G4256" si="560">E4290+E4322+E4356</f>
        <v>3.49</v>
      </c>
      <c r="F4256" s="164">
        <f t="shared" si="560"/>
        <v>2.0710000000000002</v>
      </c>
      <c r="G4256" s="164">
        <f t="shared" si="560"/>
        <v>2.2970000000000002</v>
      </c>
      <c r="H4256" s="183" t="s">
        <v>844</v>
      </c>
    </row>
    <row r="4257" spans="1:8" ht="16.5" thickBot="1">
      <c r="A4257" s="12" t="s">
        <v>17</v>
      </c>
      <c r="B4257" s="24">
        <f t="shared" si="557"/>
        <v>0</v>
      </c>
      <c r="C4257" s="26">
        <f t="shared" si="557"/>
        <v>0</v>
      </c>
      <c r="D4257" s="24">
        <f t="shared" si="557"/>
        <v>0.123622</v>
      </c>
      <c r="E4257" s="26">
        <f t="shared" ref="E4257:G4257" si="561">E4291+E4323+E4357</f>
        <v>0.24054436204000004</v>
      </c>
      <c r="F4257" s="164">
        <f t="shared" si="561"/>
        <v>5.1999999999999998E-2</v>
      </c>
      <c r="G4257" s="164">
        <f t="shared" si="561"/>
        <v>8.8999999999999996E-2</v>
      </c>
      <c r="H4257" s="183" t="s">
        <v>845</v>
      </c>
    </row>
    <row r="4258" spans="1:8" ht="16.5" thickBot="1">
      <c r="A4258" s="12" t="s">
        <v>18</v>
      </c>
      <c r="B4258" s="24">
        <f t="shared" si="557"/>
        <v>0</v>
      </c>
      <c r="C4258" s="26">
        <f t="shared" si="557"/>
        <v>0</v>
      </c>
      <c r="D4258" s="24">
        <f t="shared" si="557"/>
        <v>0</v>
      </c>
      <c r="E4258" s="26">
        <f t="shared" ref="E4258:G4258" si="562">E4292+E4324+E4358</f>
        <v>0</v>
      </c>
      <c r="F4258" s="164">
        <f t="shared" si="562"/>
        <v>0</v>
      </c>
      <c r="G4258" s="164">
        <f t="shared" si="562"/>
        <v>0</v>
      </c>
      <c r="H4258" s="183" t="s">
        <v>820</v>
      </c>
    </row>
    <row r="4259" spans="1:8" ht="16.5" thickBot="1">
      <c r="A4259" s="12" t="s">
        <v>19</v>
      </c>
      <c r="B4259" s="24">
        <f t="shared" si="557"/>
        <v>1.3333333333333333E-3</v>
      </c>
      <c r="C4259" s="26">
        <f t="shared" si="557"/>
        <v>4.0000000000000001E-3</v>
      </c>
      <c r="D4259" s="24">
        <f t="shared" si="557"/>
        <v>0</v>
      </c>
      <c r="E4259" s="26">
        <f t="shared" ref="E4259:G4259" si="563">E4293+E4325+E4359</f>
        <v>0</v>
      </c>
      <c r="F4259" s="164">
        <f t="shared" si="563"/>
        <v>0</v>
      </c>
      <c r="G4259" s="164">
        <f t="shared" si="563"/>
        <v>0</v>
      </c>
      <c r="H4259" s="183" t="s">
        <v>20</v>
      </c>
    </row>
    <row r="4260" spans="1:8" ht="16.5" thickBot="1">
      <c r="A4260" s="12" t="s">
        <v>21</v>
      </c>
      <c r="B4260" s="24">
        <f t="shared" si="557"/>
        <v>13.892999999999999</v>
      </c>
      <c r="C4260" s="26">
        <f t="shared" si="557"/>
        <v>37.446000000000005</v>
      </c>
      <c r="D4260" s="24">
        <f t="shared" si="557"/>
        <v>13.116462882096071</v>
      </c>
      <c r="E4260" s="26">
        <f t="shared" ref="E4260:G4260" si="564">E4294+E4326+E4360</f>
        <v>24.832999999999998</v>
      </c>
      <c r="F4260" s="164">
        <f t="shared" si="564"/>
        <v>4.4380000000000006</v>
      </c>
      <c r="G4260" s="164">
        <f t="shared" si="564"/>
        <v>7.1540000000000008</v>
      </c>
      <c r="H4260" s="183" t="s">
        <v>846</v>
      </c>
    </row>
    <row r="4261" spans="1:8" ht="16.5" thickBot="1">
      <c r="A4261" s="12" t="s">
        <v>22</v>
      </c>
      <c r="B4261" s="24">
        <f t="shared" si="557"/>
        <v>0</v>
      </c>
      <c r="C4261" s="26">
        <f t="shared" si="557"/>
        <v>0</v>
      </c>
      <c r="D4261" s="24">
        <f t="shared" si="557"/>
        <v>1.7999999999999999E-2</v>
      </c>
      <c r="E4261" s="26">
        <f t="shared" ref="E4261:G4261" si="565">E4295+E4327+E4361</f>
        <v>9.2999999999999999E-2</v>
      </c>
      <c r="F4261" s="164">
        <f t="shared" si="565"/>
        <v>9.8000000000000004E-2</v>
      </c>
      <c r="G4261" s="164">
        <f t="shared" si="565"/>
        <v>0.39400000000000002</v>
      </c>
      <c r="H4261" s="183" t="s">
        <v>847</v>
      </c>
    </row>
    <row r="4262" spans="1:8" ht="16.5" thickBot="1">
      <c r="A4262" s="12" t="s">
        <v>23</v>
      </c>
      <c r="B4262" s="24">
        <f t="shared" si="557"/>
        <v>0</v>
      </c>
      <c r="C4262" s="26">
        <f t="shared" si="557"/>
        <v>0</v>
      </c>
      <c r="D4262" s="24">
        <f t="shared" si="557"/>
        <v>0</v>
      </c>
      <c r="E4262" s="26">
        <f t="shared" ref="E4262:G4262" si="566">E4296+E4328+E4362</f>
        <v>0</v>
      </c>
      <c r="F4262" s="164">
        <f t="shared" si="566"/>
        <v>0</v>
      </c>
      <c r="G4262" s="164">
        <f t="shared" si="566"/>
        <v>0</v>
      </c>
      <c r="H4262" s="183" t="s">
        <v>856</v>
      </c>
    </row>
    <row r="4263" spans="1:8" ht="16.5" thickBot="1">
      <c r="A4263" s="12" t="s">
        <v>24</v>
      </c>
      <c r="B4263" s="24">
        <f t="shared" si="557"/>
        <v>0</v>
      </c>
      <c r="C4263" s="26">
        <f t="shared" si="557"/>
        <v>0</v>
      </c>
      <c r="D4263" s="24">
        <f t="shared" si="557"/>
        <v>0</v>
      </c>
      <c r="E4263" s="26">
        <f t="shared" ref="E4263:G4263" si="567">E4297+E4329+E4363</f>
        <v>0</v>
      </c>
      <c r="F4263" s="164">
        <f t="shared" si="567"/>
        <v>0</v>
      </c>
      <c r="G4263" s="164">
        <f t="shared" si="567"/>
        <v>0</v>
      </c>
      <c r="H4263" s="183" t="s">
        <v>818</v>
      </c>
    </row>
    <row r="4264" spans="1:8" ht="16.5" thickBot="1">
      <c r="A4264" s="12" t="s">
        <v>25</v>
      </c>
      <c r="B4264" s="24">
        <f t="shared" si="557"/>
        <v>0.38592727272727273</v>
      </c>
      <c r="C4264" s="26">
        <f t="shared" si="557"/>
        <v>0.42155299999999996</v>
      </c>
      <c r="D4264" s="24">
        <f t="shared" si="557"/>
        <v>1.8147818181818183</v>
      </c>
      <c r="E4264" s="26">
        <f t="shared" ref="E4264:G4264" si="568">E4298+E4330+E4364</f>
        <v>0.32814580000000004</v>
      </c>
      <c r="F4264" s="164">
        <f t="shared" si="568"/>
        <v>0.51300000000000001</v>
      </c>
      <c r="G4264" s="164">
        <f t="shared" si="568"/>
        <v>0.57499999999999996</v>
      </c>
      <c r="H4264" s="183" t="s">
        <v>26</v>
      </c>
    </row>
    <row r="4265" spans="1:8" ht="16.5" thickBot="1">
      <c r="A4265" s="12" t="s">
        <v>27</v>
      </c>
      <c r="B4265" s="24">
        <f t="shared" si="557"/>
        <v>8.7422727272727272</v>
      </c>
      <c r="C4265" s="26">
        <f t="shared" si="557"/>
        <v>16.136108</v>
      </c>
      <c r="D4265" s="24">
        <f t="shared" si="557"/>
        <v>5.620000000000001</v>
      </c>
      <c r="E4265" s="26">
        <f t="shared" ref="E4265:G4265" si="569">E4299+E4331+E4365</f>
        <v>10.907999999999999</v>
      </c>
      <c r="F4265" s="164">
        <f>F4299+F4331+F4365</f>
        <v>8.7432189999999999</v>
      </c>
      <c r="G4265" s="164">
        <f t="shared" si="569"/>
        <v>13.279937662337662</v>
      </c>
      <c r="H4265" s="183" t="s">
        <v>851</v>
      </c>
    </row>
    <row r="4266" spans="1:8" ht="16.5" thickBot="1">
      <c r="A4266" s="12" t="s">
        <v>28</v>
      </c>
      <c r="B4266" s="24">
        <f t="shared" si="557"/>
        <v>4.1000000000000002E-2</v>
      </c>
      <c r="C4266" s="26">
        <f t="shared" si="557"/>
        <v>9.6000000000000002E-2</v>
      </c>
      <c r="D4266" s="24">
        <f t="shared" si="557"/>
        <v>0</v>
      </c>
      <c r="E4266" s="26">
        <f t="shared" ref="E4266:G4266" si="570">E4300+E4332+E4366</f>
        <v>0</v>
      </c>
      <c r="F4266" s="164">
        <v>0</v>
      </c>
      <c r="G4266" s="164">
        <f t="shared" si="570"/>
        <v>0.11700000000000001</v>
      </c>
      <c r="H4266" s="183" t="s">
        <v>853</v>
      </c>
    </row>
    <row r="4267" spans="1:8" ht="16.5" thickBot="1">
      <c r="A4267" s="12" t="s">
        <v>29</v>
      </c>
      <c r="B4267" s="24">
        <f t="shared" si="557"/>
        <v>0</v>
      </c>
      <c r="C4267" s="26">
        <f t="shared" si="557"/>
        <v>0</v>
      </c>
      <c r="D4267" s="24">
        <f t="shared" si="557"/>
        <v>0</v>
      </c>
      <c r="E4267" s="26">
        <f t="shared" ref="E4267:G4267" si="571">E4301+E4333+E4367</f>
        <v>0</v>
      </c>
      <c r="F4267" s="164">
        <v>0</v>
      </c>
      <c r="G4267" s="164">
        <f t="shared" si="571"/>
        <v>2.3E-2</v>
      </c>
      <c r="H4267" s="183" t="s">
        <v>821</v>
      </c>
    </row>
    <row r="4268" spans="1:8" ht="16.5" thickBot="1">
      <c r="A4268" s="12" t="s">
        <v>30</v>
      </c>
      <c r="B4268" s="24">
        <f t="shared" si="557"/>
        <v>10.095000000000001</v>
      </c>
      <c r="C4268" s="26">
        <f t="shared" si="557"/>
        <v>14.965</v>
      </c>
      <c r="D4268" s="24">
        <f t="shared" si="557"/>
        <v>8.6189999999999998</v>
      </c>
      <c r="E4268" s="26">
        <f t="shared" ref="E4268:G4268" si="572">E4302+E4334+E4368</f>
        <v>13.246</v>
      </c>
      <c r="F4268" s="164">
        <f t="shared" si="572"/>
        <v>10.050000000000001</v>
      </c>
      <c r="G4268" s="164">
        <f t="shared" si="572"/>
        <v>14.308</v>
      </c>
      <c r="H4268" s="183" t="s">
        <v>848</v>
      </c>
    </row>
    <row r="4269" spans="1:8" ht="16.5" thickBot="1">
      <c r="A4269" s="12" t="s">
        <v>31</v>
      </c>
      <c r="B4269" s="24">
        <f t="shared" si="557"/>
        <v>0.93899999999999995</v>
      </c>
      <c r="C4269" s="26">
        <f t="shared" si="557"/>
        <v>1.2069999999999999</v>
      </c>
      <c r="D4269" s="24">
        <f t="shared" si="557"/>
        <v>0.20799999999999999</v>
      </c>
      <c r="E4269" s="26">
        <f t="shared" ref="E4269:G4269" si="573">E4303+E4335+E4369</f>
        <v>0.82100000000000006</v>
      </c>
      <c r="F4269" s="164">
        <f t="shared" si="573"/>
        <v>0.13300000000000001</v>
      </c>
      <c r="G4269" s="164">
        <f t="shared" si="573"/>
        <v>0.72299999999999998</v>
      </c>
      <c r="H4269" s="183" t="s">
        <v>849</v>
      </c>
    </row>
    <row r="4270" spans="1:8" ht="16.5" thickBot="1">
      <c r="A4270" s="12" t="s">
        <v>32</v>
      </c>
      <c r="B4270" s="24">
        <f t="shared" si="557"/>
        <v>0</v>
      </c>
      <c r="C4270" s="26">
        <f t="shared" si="557"/>
        <v>0</v>
      </c>
      <c r="D4270" s="24">
        <f t="shared" si="557"/>
        <v>0</v>
      </c>
      <c r="E4270" s="26">
        <f t="shared" ref="E4270:G4270" si="574">E4304+E4336+E4370</f>
        <v>0</v>
      </c>
      <c r="F4270" s="164">
        <f t="shared" si="574"/>
        <v>0</v>
      </c>
      <c r="G4270" s="164">
        <f t="shared" si="574"/>
        <v>0</v>
      </c>
      <c r="H4270" s="183" t="s">
        <v>854</v>
      </c>
    </row>
    <row r="4271" spans="1:8" ht="16.5" thickBot="1">
      <c r="A4271" s="12" t="s">
        <v>33</v>
      </c>
      <c r="B4271" s="24">
        <f t="shared" si="557"/>
        <v>14.09215</v>
      </c>
      <c r="C4271" s="26">
        <f t="shared" si="557"/>
        <v>2.0999497739829232</v>
      </c>
      <c r="D4271" s="24">
        <f t="shared" si="557"/>
        <v>24.402050000000003</v>
      </c>
      <c r="E4271" s="26">
        <f t="shared" ref="E4271:G4271" si="575">E4305+E4337+E4371</f>
        <v>1.3901307465204555</v>
      </c>
      <c r="F4271" s="164">
        <f>D4271/E4271*G4271</f>
        <v>34.914469427776098</v>
      </c>
      <c r="G4271" s="164">
        <f t="shared" si="575"/>
        <v>1.9890000000000001</v>
      </c>
      <c r="H4271" s="183" t="s">
        <v>852</v>
      </c>
    </row>
    <row r="4272" spans="1:8" ht="16.5" thickBot="1">
      <c r="A4272" s="12" t="s">
        <v>34</v>
      </c>
      <c r="B4272" s="24">
        <f t="shared" si="557"/>
        <v>0.70200000000000007</v>
      </c>
      <c r="C4272" s="26">
        <f t="shared" si="557"/>
        <v>3.6260000000000003</v>
      </c>
      <c r="D4272" s="24">
        <f t="shared" si="557"/>
        <v>3.141</v>
      </c>
      <c r="E4272" s="26">
        <f t="shared" ref="E4272:G4272" si="576">E4306+E4338+E4372</f>
        <v>8.66</v>
      </c>
      <c r="F4272" s="164">
        <f t="shared" si="576"/>
        <v>3.6190000000000002</v>
      </c>
      <c r="G4272" s="164">
        <f t="shared" si="576"/>
        <v>17.821999999999999</v>
      </c>
      <c r="H4272" s="183" t="s">
        <v>850</v>
      </c>
    </row>
    <row r="4273" spans="1:8" ht="16.5" thickBot="1">
      <c r="A4273" s="12" t="s">
        <v>35</v>
      </c>
      <c r="B4273" s="24">
        <f t="shared" si="557"/>
        <v>0</v>
      </c>
      <c r="C4273" s="26">
        <f t="shared" si="557"/>
        <v>0</v>
      </c>
      <c r="D4273" s="24">
        <f t="shared" si="557"/>
        <v>0</v>
      </c>
      <c r="E4273" s="26">
        <f t="shared" ref="E4273:G4273" si="577">E4307+E4339+E4373</f>
        <v>0</v>
      </c>
      <c r="F4273" s="164">
        <f t="shared" si="577"/>
        <v>0</v>
      </c>
      <c r="G4273" s="164">
        <f t="shared" si="577"/>
        <v>0</v>
      </c>
      <c r="H4273" s="183" t="s">
        <v>36</v>
      </c>
    </row>
    <row r="4274" spans="1:8" ht="16.5" thickBot="1">
      <c r="A4274" s="54" t="s">
        <v>37</v>
      </c>
      <c r="B4274" s="27">
        <f t="shared" si="557"/>
        <v>0</v>
      </c>
      <c r="C4274" s="28">
        <f t="shared" si="557"/>
        <v>0</v>
      </c>
      <c r="D4274" s="27">
        <f t="shared" si="557"/>
        <v>0</v>
      </c>
      <c r="E4274" s="26">
        <f t="shared" ref="E4274:G4274" si="578">E4308+E4340+E4374</f>
        <v>0</v>
      </c>
      <c r="F4274" s="164">
        <f t="shared" si="578"/>
        <v>0</v>
      </c>
      <c r="G4274" s="164">
        <f t="shared" si="578"/>
        <v>0</v>
      </c>
      <c r="H4274" s="185" t="s">
        <v>38</v>
      </c>
    </row>
    <row r="4275" spans="1:8" ht="16.5" thickBot="1">
      <c r="A4275" s="75" t="s">
        <v>552</v>
      </c>
      <c r="B4275" s="77">
        <f t="shared" ref="B4275" si="579">SUM(B4253:B4274)</f>
        <v>62.167321165932449</v>
      </c>
      <c r="C4275" s="77">
        <f t="shared" ref="C4275" si="580">SUM(C4253:C4274)</f>
        <v>106.70700189398295</v>
      </c>
      <c r="D4275" s="77">
        <f t="shared" ref="D4275" si="581">SUM(D4253:D4274)</f>
        <v>91.721779576618204</v>
      </c>
      <c r="E4275" s="126">
        <f t="shared" ref="E4275:G4275" si="582">E4309+E4341+E4375</f>
        <v>86.112820908560451</v>
      </c>
      <c r="F4275" s="165">
        <f t="shared" si="582"/>
        <v>102.01241900000002</v>
      </c>
      <c r="G4275" s="165">
        <f t="shared" si="582"/>
        <v>102.98293766233765</v>
      </c>
      <c r="H4275" s="186" t="s">
        <v>855</v>
      </c>
    </row>
    <row r="4276" spans="1:8" ht="16.5" thickBot="1">
      <c r="A4276" s="75" t="s">
        <v>545</v>
      </c>
      <c r="B4276" s="77">
        <f>B4310+B4342+B4376</f>
        <v>1860.7149886862128</v>
      </c>
      <c r="C4276" s="77">
        <f>C4310+C4342+C4376</f>
        <v>4545.3900000000003</v>
      </c>
      <c r="D4276" s="77">
        <f>D4310+D4342+D4376</f>
        <v>2337.4648722504517</v>
      </c>
      <c r="E4276" s="126">
        <f t="shared" ref="E4276:G4276" si="583">E4310+E4342+E4376</f>
        <v>5013.3710000000001</v>
      </c>
      <c r="F4276" s="165">
        <f>D4276/E4276*G4276</f>
        <v>3352.072420305773</v>
      </c>
      <c r="G4276" s="165">
        <f t="shared" si="583"/>
        <v>7189.4910000000009</v>
      </c>
      <c r="H4276" s="166" t="s">
        <v>553</v>
      </c>
    </row>
    <row r="4280" spans="1:8">
      <c r="A4280" s="4" t="s">
        <v>391</v>
      </c>
    </row>
    <row r="4281" spans="1:8">
      <c r="A4281" s="119" t="s">
        <v>375</v>
      </c>
      <c r="E4281" s="102"/>
      <c r="G4281" s="102"/>
      <c r="H4281" s="120" t="s">
        <v>376</v>
      </c>
    </row>
    <row r="4282" spans="1:8" ht="15.75" customHeight="1">
      <c r="A4282" s="97" t="s">
        <v>765</v>
      </c>
      <c r="D4282" s="51"/>
      <c r="E4282" s="51"/>
      <c r="F4282" s="51"/>
      <c r="G4282" s="51"/>
      <c r="H4282" s="114" t="s">
        <v>539</v>
      </c>
    </row>
    <row r="4283" spans="1:8" ht="16.5" customHeight="1" thickBot="1">
      <c r="A4283" s="68" t="s">
        <v>43</v>
      </c>
      <c r="E4283" s="38"/>
      <c r="G4283" s="38" t="s">
        <v>477</v>
      </c>
      <c r="H4283" s="38" t="s">
        <v>476</v>
      </c>
    </row>
    <row r="4284" spans="1:8" ht="16.5" thickBot="1">
      <c r="A4284" s="55" t="s">
        <v>7</v>
      </c>
      <c r="B4284" s="238">
        <v>2016</v>
      </c>
      <c r="C4284" s="239"/>
      <c r="D4284" s="238">
        <v>2017</v>
      </c>
      <c r="E4284" s="239"/>
      <c r="F4284" s="238">
        <v>2018</v>
      </c>
      <c r="G4284" s="239"/>
      <c r="H4284" s="56" t="s">
        <v>3</v>
      </c>
    </row>
    <row r="4285" spans="1:8">
      <c r="A4285" s="57"/>
      <c r="B4285" s="54" t="s">
        <v>46</v>
      </c>
      <c r="C4285" s="103" t="s">
        <v>47</v>
      </c>
      <c r="D4285" s="103" t="s">
        <v>46</v>
      </c>
      <c r="E4285" s="22" t="s">
        <v>47</v>
      </c>
      <c r="F4285" s="103" t="s">
        <v>46</v>
      </c>
      <c r="G4285" s="22" t="s">
        <v>47</v>
      </c>
      <c r="H4285" s="58"/>
    </row>
    <row r="4286" spans="1:8" ht="16.5" thickBot="1">
      <c r="A4286" s="59"/>
      <c r="B4286" s="23" t="s">
        <v>48</v>
      </c>
      <c r="C4286" s="6" t="s">
        <v>49</v>
      </c>
      <c r="D4286" s="107" t="s">
        <v>48</v>
      </c>
      <c r="E4286" s="2" t="s">
        <v>49</v>
      </c>
      <c r="F4286" s="107" t="s">
        <v>48</v>
      </c>
      <c r="G4286" s="2" t="s">
        <v>49</v>
      </c>
      <c r="H4286" s="60"/>
    </row>
    <row r="4287" spans="1:8" ht="17.25" thickTop="1" thickBot="1">
      <c r="A4287" s="12" t="s">
        <v>13</v>
      </c>
      <c r="B4287" s="24">
        <v>0.15566300000000002</v>
      </c>
      <c r="C4287" s="26">
        <v>0.47499999999999998</v>
      </c>
      <c r="D4287" s="24">
        <v>0.90733149999999996</v>
      </c>
      <c r="E4287" s="26">
        <v>2.3149999999999999</v>
      </c>
      <c r="F4287" s="26">
        <v>12.421200000000001</v>
      </c>
      <c r="G4287" s="26">
        <v>17.015000000000001</v>
      </c>
      <c r="H4287" s="109" t="s">
        <v>819</v>
      </c>
    </row>
    <row r="4288" spans="1:8" ht="16.5" thickBot="1">
      <c r="A4288" s="12" t="s">
        <v>14</v>
      </c>
      <c r="B4288" s="24">
        <v>5.95</v>
      </c>
      <c r="C4288" s="26">
        <v>7.27</v>
      </c>
      <c r="D4288" s="24">
        <v>7.2990000000000004</v>
      </c>
      <c r="E4288" s="26">
        <v>8.5449999999999999</v>
      </c>
      <c r="F4288" s="26">
        <v>6.883</v>
      </c>
      <c r="G4288" s="26">
        <v>10.696</v>
      </c>
      <c r="H4288" s="109" t="s">
        <v>840</v>
      </c>
    </row>
    <row r="4289" spans="1:8" ht="16.5" thickBot="1">
      <c r="A4289" s="12" t="s">
        <v>15</v>
      </c>
      <c r="B4289" s="24">
        <v>1.6E-2</v>
      </c>
      <c r="C4289" s="26">
        <v>0.38300000000000001</v>
      </c>
      <c r="D4289" s="24">
        <v>2.5000000000000001E-2</v>
      </c>
      <c r="E4289" s="26">
        <v>0.158</v>
      </c>
      <c r="F4289" s="26">
        <v>7.3999999999999996E-2</v>
      </c>
      <c r="G4289" s="26">
        <v>1.2310000000000001</v>
      </c>
      <c r="H4289" s="109" t="s">
        <v>841</v>
      </c>
    </row>
    <row r="4290" spans="1:8" ht="16.5" thickBot="1">
      <c r="A4290" s="12" t="s">
        <v>16</v>
      </c>
      <c r="B4290" s="24">
        <v>5.1630000000000003</v>
      </c>
      <c r="C4290" s="26">
        <v>7.7080000000000002</v>
      </c>
      <c r="D4290" s="24">
        <v>3.3919999999999999</v>
      </c>
      <c r="E4290" s="26">
        <v>3.49</v>
      </c>
      <c r="F4290" s="26">
        <v>2.0710000000000002</v>
      </c>
      <c r="G4290" s="26">
        <v>2.2970000000000002</v>
      </c>
      <c r="H4290" s="109" t="s">
        <v>844</v>
      </c>
    </row>
    <row r="4291" spans="1:8" ht="16.5" thickBot="1">
      <c r="A4291" s="12" t="s">
        <v>17</v>
      </c>
      <c r="B4291" s="24">
        <v>0</v>
      </c>
      <c r="C4291" s="26">
        <v>0</v>
      </c>
      <c r="D4291" s="24">
        <v>0.123622</v>
      </c>
      <c r="E4291" s="26">
        <v>0.24054436204000004</v>
      </c>
      <c r="F4291" s="26">
        <v>3.9E-2</v>
      </c>
      <c r="G4291" s="26">
        <v>7.2999999999999995E-2</v>
      </c>
      <c r="H4291" s="109" t="s">
        <v>845</v>
      </c>
    </row>
    <row r="4292" spans="1:8" ht="16.5" thickBot="1">
      <c r="A4292" s="12" t="s">
        <v>18</v>
      </c>
      <c r="B4292" s="24">
        <v>0</v>
      </c>
      <c r="C4292" s="26">
        <v>0</v>
      </c>
      <c r="D4292" s="24">
        <v>0</v>
      </c>
      <c r="E4292" s="26">
        <v>0</v>
      </c>
      <c r="F4292" s="26">
        <v>0</v>
      </c>
      <c r="G4292" s="26">
        <v>0</v>
      </c>
      <c r="H4292" s="109" t="s">
        <v>820</v>
      </c>
    </row>
    <row r="4293" spans="1:8" ht="16.5" thickBot="1">
      <c r="A4293" s="12" t="s">
        <v>19</v>
      </c>
      <c r="B4293" s="24">
        <v>0</v>
      </c>
      <c r="C4293" s="26">
        <v>0</v>
      </c>
      <c r="D4293" s="24">
        <v>0</v>
      </c>
      <c r="E4293" s="26">
        <v>0</v>
      </c>
      <c r="F4293" s="26">
        <v>0</v>
      </c>
      <c r="G4293" s="26">
        <v>0</v>
      </c>
      <c r="H4293" s="109" t="s">
        <v>20</v>
      </c>
    </row>
    <row r="4294" spans="1:8" ht="16.5" thickBot="1">
      <c r="A4294" s="12" t="s">
        <v>21</v>
      </c>
      <c r="B4294" s="24">
        <v>13.465</v>
      </c>
      <c r="C4294" s="26">
        <v>35.655000000000001</v>
      </c>
      <c r="D4294" s="24">
        <v>12.848000000000001</v>
      </c>
      <c r="E4294" s="26">
        <v>23.850999999999999</v>
      </c>
      <c r="F4294" s="26">
        <v>4.3250000000000002</v>
      </c>
      <c r="G4294" s="26">
        <v>6.5330000000000004</v>
      </c>
      <c r="H4294" s="109" t="s">
        <v>846</v>
      </c>
    </row>
    <row r="4295" spans="1:8" ht="16.5" thickBot="1">
      <c r="A4295" s="12" t="s">
        <v>22</v>
      </c>
      <c r="B4295" s="24">
        <v>0</v>
      </c>
      <c r="C4295" s="26">
        <v>0</v>
      </c>
      <c r="D4295" s="24">
        <v>0</v>
      </c>
      <c r="E4295" s="26">
        <v>0</v>
      </c>
      <c r="F4295" s="26">
        <v>5.5E-2</v>
      </c>
      <c r="G4295" s="26">
        <v>0.20699999999999999</v>
      </c>
      <c r="H4295" s="109" t="s">
        <v>847</v>
      </c>
    </row>
    <row r="4296" spans="1:8" ht="16.5" thickBot="1">
      <c r="A4296" s="12" t="s">
        <v>23</v>
      </c>
      <c r="B4296" s="24">
        <v>0</v>
      </c>
      <c r="C4296" s="26">
        <v>0</v>
      </c>
      <c r="D4296" s="24">
        <v>0</v>
      </c>
      <c r="E4296" s="26">
        <v>0</v>
      </c>
      <c r="F4296" s="26">
        <v>0</v>
      </c>
      <c r="G4296" s="26">
        <v>0</v>
      </c>
      <c r="H4296" s="109" t="s">
        <v>856</v>
      </c>
    </row>
    <row r="4297" spans="1:8" ht="16.5" thickBot="1">
      <c r="A4297" s="12" t="s">
        <v>24</v>
      </c>
      <c r="B4297" s="24">
        <v>0</v>
      </c>
      <c r="C4297" s="26">
        <v>0</v>
      </c>
      <c r="D4297" s="24">
        <v>0</v>
      </c>
      <c r="E4297" s="26">
        <v>0</v>
      </c>
      <c r="F4297" s="26">
        <v>0</v>
      </c>
      <c r="G4297" s="26">
        <v>0</v>
      </c>
      <c r="H4297" s="109" t="s">
        <v>818</v>
      </c>
    </row>
    <row r="4298" spans="1:8" ht="16.5" thickBot="1">
      <c r="A4298" s="12" t="s">
        <v>25</v>
      </c>
      <c r="B4298" s="24">
        <v>0.36199999999999999</v>
      </c>
      <c r="C4298" s="26">
        <v>0.41399999999999998</v>
      </c>
      <c r="D4298" s="24">
        <v>0.106</v>
      </c>
      <c r="E4298" s="26">
        <v>0.13800000000000001</v>
      </c>
      <c r="F4298" s="26">
        <v>0.51300000000000001</v>
      </c>
      <c r="G4298" s="26">
        <v>0.57499999999999996</v>
      </c>
      <c r="H4298" s="109" t="s">
        <v>26</v>
      </c>
    </row>
    <row r="4299" spans="1:8" ht="16.5" thickBot="1">
      <c r="A4299" s="12" t="s">
        <v>27</v>
      </c>
      <c r="B4299" s="24">
        <v>8.0860000000000003</v>
      </c>
      <c r="C4299" s="26">
        <v>15.877000000000001</v>
      </c>
      <c r="D4299" s="24">
        <v>5.3550000000000004</v>
      </c>
      <c r="E4299" s="26">
        <v>10.042999999999999</v>
      </c>
      <c r="F4299" s="26">
        <v>6.2370000000000001</v>
      </c>
      <c r="G4299" s="26">
        <v>11.72928051948052</v>
      </c>
      <c r="H4299" s="109" t="s">
        <v>851</v>
      </c>
    </row>
    <row r="4300" spans="1:8" ht="16.5" thickBot="1">
      <c r="A4300" s="12" t="s">
        <v>28</v>
      </c>
      <c r="B4300" s="24">
        <v>4.1000000000000002E-2</v>
      </c>
      <c r="C4300" s="26">
        <v>9.6000000000000002E-2</v>
      </c>
      <c r="D4300" s="24">
        <v>0</v>
      </c>
      <c r="E4300" s="26">
        <v>0</v>
      </c>
      <c r="F4300" s="26">
        <v>0</v>
      </c>
      <c r="G4300" s="26">
        <v>0.11700000000000001</v>
      </c>
      <c r="H4300" s="109" t="s">
        <v>853</v>
      </c>
    </row>
    <row r="4301" spans="1:8" ht="16.5" thickBot="1">
      <c r="A4301" s="12" t="s">
        <v>29</v>
      </c>
      <c r="B4301" s="24">
        <v>0</v>
      </c>
      <c r="C4301" s="26">
        <v>0</v>
      </c>
      <c r="D4301" s="24">
        <v>0</v>
      </c>
      <c r="E4301" s="26">
        <v>0</v>
      </c>
      <c r="F4301" s="26">
        <v>0</v>
      </c>
      <c r="G4301" s="26">
        <v>2.3E-2</v>
      </c>
      <c r="H4301" s="109" t="s">
        <v>821</v>
      </c>
    </row>
    <row r="4302" spans="1:8" ht="16.5" thickBot="1">
      <c r="A4302" s="12" t="s">
        <v>30</v>
      </c>
      <c r="B4302" s="24">
        <v>8.4410000000000007</v>
      </c>
      <c r="C4302" s="26">
        <v>13.121</v>
      </c>
      <c r="D4302" s="24">
        <v>7.5570000000000004</v>
      </c>
      <c r="E4302" s="26">
        <v>11.269</v>
      </c>
      <c r="F4302" s="26">
        <v>8.7720000000000002</v>
      </c>
      <c r="G4302" s="26">
        <v>12.522</v>
      </c>
      <c r="H4302" s="109" t="s">
        <v>848</v>
      </c>
    </row>
    <row r="4303" spans="1:8" ht="16.5" thickBot="1">
      <c r="A4303" s="12" t="s">
        <v>31</v>
      </c>
      <c r="B4303" s="24">
        <v>0.73699999999999999</v>
      </c>
      <c r="C4303" s="26">
        <v>0.93799999999999994</v>
      </c>
      <c r="D4303" s="24">
        <v>0.16700000000000001</v>
      </c>
      <c r="E4303" s="26">
        <v>0.63800000000000001</v>
      </c>
      <c r="F4303" s="26">
        <v>0.13300000000000001</v>
      </c>
      <c r="G4303" s="26">
        <v>0.72299999999999998</v>
      </c>
      <c r="H4303" s="109" t="s">
        <v>849</v>
      </c>
    </row>
    <row r="4304" spans="1:8" ht="16.5" thickBot="1">
      <c r="A4304" s="12" t="s">
        <v>32</v>
      </c>
      <c r="B4304" s="24">
        <v>0</v>
      </c>
      <c r="C4304" s="26">
        <v>0</v>
      </c>
      <c r="D4304" s="24">
        <v>0</v>
      </c>
      <c r="E4304" s="26">
        <v>0</v>
      </c>
      <c r="F4304" s="26">
        <v>0</v>
      </c>
      <c r="G4304" s="26">
        <v>0</v>
      </c>
      <c r="H4304" s="109" t="s">
        <v>854</v>
      </c>
    </row>
    <row r="4305" spans="1:8" ht="16.5" thickBot="1">
      <c r="A4305" s="12" t="s">
        <v>33</v>
      </c>
      <c r="B4305" s="24">
        <v>1.7150000000000002E-2</v>
      </c>
      <c r="C4305" s="26">
        <v>0.35479658463083874</v>
      </c>
      <c r="D4305" s="24">
        <v>23.530050000000003</v>
      </c>
      <c r="E4305" s="26">
        <v>2.5080837902432165E-2</v>
      </c>
      <c r="F4305" s="26">
        <v>13.44</v>
      </c>
      <c r="G4305" s="26">
        <v>0.06</v>
      </c>
      <c r="H4305" s="109" t="s">
        <v>852</v>
      </c>
    </row>
    <row r="4306" spans="1:8" ht="16.5" thickBot="1">
      <c r="A4306" s="12" t="s">
        <v>34</v>
      </c>
      <c r="B4306" s="24">
        <v>1.7999999999999999E-2</v>
      </c>
      <c r="C4306" s="26">
        <v>1.9E-2</v>
      </c>
      <c r="D4306" s="24">
        <v>0</v>
      </c>
      <c r="E4306" s="26">
        <v>0</v>
      </c>
      <c r="F4306" s="26">
        <v>1.524</v>
      </c>
      <c r="G4306" s="26">
        <v>8.5719999999999992</v>
      </c>
      <c r="H4306" s="109" t="s">
        <v>850</v>
      </c>
    </row>
    <row r="4307" spans="1:8" ht="16.5" thickBot="1">
      <c r="A4307" s="12" t="s">
        <v>35</v>
      </c>
      <c r="B4307" s="24">
        <v>0</v>
      </c>
      <c r="C4307" s="26">
        <v>0</v>
      </c>
      <c r="D4307" s="24">
        <v>0</v>
      </c>
      <c r="E4307" s="26">
        <v>0</v>
      </c>
      <c r="F4307" s="26">
        <v>0</v>
      </c>
      <c r="G4307" s="26">
        <v>0</v>
      </c>
      <c r="H4307" s="109" t="s">
        <v>36</v>
      </c>
    </row>
    <row r="4308" spans="1:8" ht="16.5" thickBot="1">
      <c r="A4308" s="54" t="s">
        <v>37</v>
      </c>
      <c r="B4308" s="27">
        <v>0</v>
      </c>
      <c r="C4308" s="28">
        <v>0</v>
      </c>
      <c r="D4308" s="27">
        <v>0</v>
      </c>
      <c r="E4308" s="28">
        <v>0</v>
      </c>
      <c r="F4308" s="26">
        <v>0</v>
      </c>
      <c r="G4308" s="26">
        <v>0</v>
      </c>
      <c r="H4308" s="108" t="s">
        <v>38</v>
      </c>
    </row>
    <row r="4309" spans="1:8" ht="16.5" thickBot="1">
      <c r="A4309" s="75" t="s">
        <v>552</v>
      </c>
      <c r="B4309" s="77">
        <f t="shared" ref="B4309" si="584">SUM(B4287:B4308)</f>
        <v>42.451813000000001</v>
      </c>
      <c r="C4309" s="77">
        <f t="shared" ref="C4309" si="585">SUM(C4287:C4308)</f>
        <v>82.310796584630836</v>
      </c>
      <c r="D4309" s="77">
        <f t="shared" ref="D4309" si="586">SUM(D4287:D4308)</f>
        <v>61.310003500000008</v>
      </c>
      <c r="E4309" s="77">
        <f t="shared" ref="E4309:G4309" si="587">SUM(E4287:E4308)</f>
        <v>60.712625199942423</v>
      </c>
      <c r="F4309" s="77">
        <f t="shared" si="587"/>
        <v>56.487200000000009</v>
      </c>
      <c r="G4309" s="77">
        <f t="shared" si="587"/>
        <v>72.373280519480517</v>
      </c>
      <c r="H4309" s="118" t="s">
        <v>855</v>
      </c>
    </row>
    <row r="4310" spans="1:8" ht="16.5" thickBot="1">
      <c r="A4310" s="75" t="s">
        <v>545</v>
      </c>
      <c r="B4310" s="77">
        <v>1152.7864257458516</v>
      </c>
      <c r="C4310" s="77">
        <v>2226.4290000000001</v>
      </c>
      <c r="D4310" s="77">
        <v>1530.6228080635226</v>
      </c>
      <c r="E4310" s="77">
        <v>2466.7539999999999</v>
      </c>
      <c r="F4310" s="126">
        <f>D4310/E4310*G4310</f>
        <v>2689.5060742758419</v>
      </c>
      <c r="G4310" s="126">
        <v>4334.4120000000003</v>
      </c>
      <c r="H4310" s="112" t="s">
        <v>553</v>
      </c>
    </row>
    <row r="4313" spans="1:8">
      <c r="A4313" s="119" t="s">
        <v>377</v>
      </c>
      <c r="G4313" s="160" t="s">
        <v>830</v>
      </c>
      <c r="H4313" s="120" t="s">
        <v>378</v>
      </c>
    </row>
    <row r="4314" spans="1:8">
      <c r="A4314" s="97" t="s">
        <v>766</v>
      </c>
      <c r="H4314" s="114" t="s">
        <v>540</v>
      </c>
    </row>
    <row r="4315" spans="1:8" ht="16.5" customHeight="1" thickBot="1">
      <c r="A4315" s="72" t="s">
        <v>43</v>
      </c>
      <c r="E4315" s="38"/>
      <c r="G4315" s="38" t="s">
        <v>477</v>
      </c>
      <c r="H4315" s="38" t="s">
        <v>476</v>
      </c>
    </row>
    <row r="4316" spans="1:8" ht="16.5" thickBot="1">
      <c r="A4316" s="55" t="s">
        <v>7</v>
      </c>
      <c r="B4316" s="238">
        <v>2016</v>
      </c>
      <c r="C4316" s="239"/>
      <c r="D4316" s="238">
        <v>2017</v>
      </c>
      <c r="E4316" s="239"/>
      <c r="F4316" s="238">
        <v>2018</v>
      </c>
      <c r="G4316" s="239"/>
      <c r="H4316" s="56" t="s">
        <v>3</v>
      </c>
    </row>
    <row r="4317" spans="1:8">
      <c r="A4317" s="57"/>
      <c r="B4317" s="54" t="s">
        <v>46</v>
      </c>
      <c r="C4317" s="103" t="s">
        <v>47</v>
      </c>
      <c r="D4317" s="103" t="s">
        <v>46</v>
      </c>
      <c r="E4317" s="22" t="s">
        <v>47</v>
      </c>
      <c r="F4317" s="169" t="s">
        <v>46</v>
      </c>
      <c r="G4317" s="22" t="s">
        <v>47</v>
      </c>
      <c r="H4317" s="58"/>
    </row>
    <row r="4318" spans="1:8" ht="16.5" thickBot="1">
      <c r="A4318" s="59"/>
      <c r="B4318" s="23" t="s">
        <v>48</v>
      </c>
      <c r="C4318" s="6" t="s">
        <v>49</v>
      </c>
      <c r="D4318" s="107" t="s">
        <v>48</v>
      </c>
      <c r="E4318" s="2" t="s">
        <v>49</v>
      </c>
      <c r="F4318" s="168" t="s">
        <v>48</v>
      </c>
      <c r="G4318" s="2" t="s">
        <v>49</v>
      </c>
      <c r="H4318" s="60"/>
    </row>
    <row r="4319" spans="1:8" ht="17.25" thickTop="1" thickBot="1">
      <c r="A4319" s="12" t="s">
        <v>13</v>
      </c>
      <c r="B4319" s="24">
        <v>1.3206</v>
      </c>
      <c r="C4319" s="26">
        <v>7.4249999999999998</v>
      </c>
      <c r="D4319" s="24">
        <v>22.364999999999998</v>
      </c>
      <c r="E4319" s="26">
        <v>7.6479999999999997</v>
      </c>
      <c r="F4319" s="26">
        <v>37.68</v>
      </c>
      <c r="G4319" s="26">
        <v>9.2189999999999994</v>
      </c>
      <c r="H4319" s="171" t="s">
        <v>819</v>
      </c>
    </row>
    <row r="4320" spans="1:8" ht="16.5" thickBot="1">
      <c r="A4320" s="12" t="s">
        <v>14</v>
      </c>
      <c r="B4320" s="24">
        <v>0.34100000000000003</v>
      </c>
      <c r="C4320" s="26">
        <v>2.0619999999999998</v>
      </c>
      <c r="D4320" s="24">
        <v>0.64</v>
      </c>
      <c r="E4320" s="26">
        <v>3.375</v>
      </c>
      <c r="F4320" s="26">
        <v>1.014</v>
      </c>
      <c r="G4320" s="26">
        <v>3.4980000000000002</v>
      </c>
      <c r="H4320" s="171" t="s">
        <v>840</v>
      </c>
    </row>
    <row r="4321" spans="1:8" ht="16.5" thickBot="1">
      <c r="A4321" s="12" t="s">
        <v>15</v>
      </c>
      <c r="B4321" s="24">
        <v>3.0000000000000001E-3</v>
      </c>
      <c r="C4321" s="26">
        <v>8.9999999999999993E-3</v>
      </c>
      <c r="D4321" s="24">
        <v>3.0000000000000001E-3</v>
      </c>
      <c r="E4321" s="26">
        <v>8.9999999999999993E-3</v>
      </c>
      <c r="F4321" s="26">
        <v>8.9999999999999993E-3</v>
      </c>
      <c r="G4321" s="26">
        <v>0.32400000000000001</v>
      </c>
      <c r="H4321" s="171" t="s">
        <v>841</v>
      </c>
    </row>
    <row r="4322" spans="1:8" ht="16.5" thickBot="1">
      <c r="A4322" s="12" t="s">
        <v>16</v>
      </c>
      <c r="B4322" s="24">
        <v>0</v>
      </c>
      <c r="C4322" s="26">
        <v>0</v>
      </c>
      <c r="D4322" s="24">
        <v>0</v>
      </c>
      <c r="E4322" s="26">
        <v>0</v>
      </c>
      <c r="F4322" s="26">
        <v>0</v>
      </c>
      <c r="G4322" s="26">
        <v>0</v>
      </c>
      <c r="H4322" s="171" t="s">
        <v>844</v>
      </c>
    </row>
    <row r="4323" spans="1:8" ht="16.5" thickBot="1">
      <c r="A4323" s="12" t="s">
        <v>17</v>
      </c>
      <c r="B4323" s="24">
        <v>0</v>
      </c>
      <c r="C4323" s="26">
        <v>0</v>
      </c>
      <c r="D4323" s="24">
        <v>0</v>
      </c>
      <c r="E4323" s="26">
        <v>0</v>
      </c>
      <c r="F4323" s="26">
        <v>0</v>
      </c>
      <c r="G4323" s="26">
        <v>0</v>
      </c>
      <c r="H4323" s="171" t="s">
        <v>845</v>
      </c>
    </row>
    <row r="4324" spans="1:8" ht="16.5" thickBot="1">
      <c r="A4324" s="12" t="s">
        <v>18</v>
      </c>
      <c r="B4324" s="24">
        <v>0</v>
      </c>
      <c r="C4324" s="26">
        <v>0</v>
      </c>
      <c r="D4324" s="24">
        <v>0</v>
      </c>
      <c r="E4324" s="26">
        <v>0</v>
      </c>
      <c r="F4324" s="26">
        <v>0</v>
      </c>
      <c r="G4324" s="26">
        <v>0</v>
      </c>
      <c r="H4324" s="171" t="s">
        <v>820</v>
      </c>
    </row>
    <row r="4325" spans="1:8" ht="16.5" thickBot="1">
      <c r="A4325" s="12" t="s">
        <v>19</v>
      </c>
      <c r="B4325" s="24">
        <v>1.3333333333333333E-3</v>
      </c>
      <c r="C4325" s="26">
        <v>4.0000000000000001E-3</v>
      </c>
      <c r="D4325" s="24">
        <v>0</v>
      </c>
      <c r="E4325" s="26">
        <v>0</v>
      </c>
      <c r="F4325" s="26">
        <v>0</v>
      </c>
      <c r="G4325" s="26">
        <v>0</v>
      </c>
      <c r="H4325" s="171" t="s">
        <v>20</v>
      </c>
    </row>
    <row r="4326" spans="1:8" ht="16.5" thickBot="1">
      <c r="A4326" s="12" t="s">
        <v>21</v>
      </c>
      <c r="B4326" s="24">
        <v>0.123</v>
      </c>
      <c r="C4326" s="26">
        <v>0.81599999999999995</v>
      </c>
      <c r="D4326" s="24">
        <v>0.13800000000000001</v>
      </c>
      <c r="E4326" s="26">
        <v>0.67400000000000004</v>
      </c>
      <c r="F4326" s="26">
        <v>1.6E-2</v>
      </c>
      <c r="G4326" s="26">
        <v>0.39200000000000002</v>
      </c>
      <c r="H4326" s="171" t="s">
        <v>846</v>
      </c>
    </row>
    <row r="4327" spans="1:8" ht="16.5" thickBot="1">
      <c r="A4327" s="12" t="s">
        <v>22</v>
      </c>
      <c r="B4327" s="24">
        <v>0</v>
      </c>
      <c r="C4327" s="26">
        <v>0</v>
      </c>
      <c r="D4327" s="24">
        <v>1.7999999999999999E-2</v>
      </c>
      <c r="E4327" s="26">
        <v>9.2999999999999999E-2</v>
      </c>
      <c r="F4327" s="26">
        <v>4.2999999999999997E-2</v>
      </c>
      <c r="G4327" s="26">
        <v>0.187</v>
      </c>
      <c r="H4327" s="171" t="s">
        <v>847</v>
      </c>
    </row>
    <row r="4328" spans="1:8" ht="16.5" thickBot="1">
      <c r="A4328" s="12" t="s">
        <v>23</v>
      </c>
      <c r="B4328" s="24">
        <v>0</v>
      </c>
      <c r="C4328" s="26">
        <v>0</v>
      </c>
      <c r="D4328" s="24">
        <v>0</v>
      </c>
      <c r="E4328" s="26">
        <v>0</v>
      </c>
      <c r="F4328" s="26">
        <v>0</v>
      </c>
      <c r="G4328" s="26">
        <v>0</v>
      </c>
      <c r="H4328" s="171" t="s">
        <v>856</v>
      </c>
    </row>
    <row r="4329" spans="1:8" ht="16.5" thickBot="1">
      <c r="A4329" s="12" t="s">
        <v>24</v>
      </c>
      <c r="B4329" s="24">
        <v>0</v>
      </c>
      <c r="C4329" s="26">
        <v>0</v>
      </c>
      <c r="D4329" s="24">
        <v>0</v>
      </c>
      <c r="E4329" s="26">
        <v>0</v>
      </c>
      <c r="F4329" s="26">
        <v>0</v>
      </c>
      <c r="G4329" s="26">
        <v>0</v>
      </c>
      <c r="H4329" s="171" t="s">
        <v>818</v>
      </c>
    </row>
    <row r="4330" spans="1:8" ht="16.5" thickBot="1">
      <c r="A4330" s="12" t="s">
        <v>25</v>
      </c>
      <c r="B4330" s="24">
        <v>0</v>
      </c>
      <c r="C4330" s="26">
        <v>0</v>
      </c>
      <c r="D4330" s="24">
        <v>0</v>
      </c>
      <c r="E4330" s="26">
        <v>0</v>
      </c>
      <c r="F4330" s="26">
        <v>0</v>
      </c>
      <c r="G4330" s="26">
        <v>0</v>
      </c>
      <c r="H4330" s="171" t="s">
        <v>26</v>
      </c>
    </row>
    <row r="4331" spans="1:8" ht="16.5" thickBot="1">
      <c r="A4331" s="12" t="s">
        <v>27</v>
      </c>
      <c r="B4331" s="24">
        <v>0.65527272727272723</v>
      </c>
      <c r="C4331" s="26">
        <v>0.251108</v>
      </c>
      <c r="D4331" s="24">
        <v>0.19</v>
      </c>
      <c r="E4331" s="26">
        <v>0.71199999999999997</v>
      </c>
      <c r="F4331" s="26">
        <v>0.79821900000000001</v>
      </c>
      <c r="G4331" s="26">
        <v>1.550657142857143</v>
      </c>
      <c r="H4331" s="171" t="s">
        <v>851</v>
      </c>
    </row>
    <row r="4332" spans="1:8" ht="16.5" thickBot="1">
      <c r="A4332" s="12" t="s">
        <v>28</v>
      </c>
      <c r="B4332" s="24">
        <v>0</v>
      </c>
      <c r="C4332" s="26">
        <v>0</v>
      </c>
      <c r="D4332" s="24">
        <v>0</v>
      </c>
      <c r="E4332" s="26">
        <v>0</v>
      </c>
      <c r="F4332" s="26">
        <v>0</v>
      </c>
      <c r="G4332" s="26">
        <v>0</v>
      </c>
      <c r="H4332" s="171" t="s">
        <v>853</v>
      </c>
    </row>
    <row r="4333" spans="1:8" ht="16.5" thickBot="1">
      <c r="A4333" s="12" t="s">
        <v>29</v>
      </c>
      <c r="B4333" s="24">
        <v>0</v>
      </c>
      <c r="C4333" s="26">
        <v>0</v>
      </c>
      <c r="D4333" s="24">
        <v>0</v>
      </c>
      <c r="E4333" s="26">
        <v>0</v>
      </c>
      <c r="F4333" s="26">
        <v>0</v>
      </c>
      <c r="G4333" s="26">
        <v>0</v>
      </c>
      <c r="H4333" s="171" t="s">
        <v>821</v>
      </c>
    </row>
    <row r="4334" spans="1:8" ht="16.5" thickBot="1">
      <c r="A4334" s="12" t="s">
        <v>30</v>
      </c>
      <c r="B4334" s="24">
        <v>0.72899999999999998</v>
      </c>
      <c r="C4334" s="26">
        <v>0.61499999999999999</v>
      </c>
      <c r="D4334" s="24">
        <v>0.16700000000000001</v>
      </c>
      <c r="E4334" s="26">
        <v>0.72799999999999998</v>
      </c>
      <c r="F4334" s="26">
        <v>1.2210000000000001</v>
      </c>
      <c r="G4334" s="26">
        <v>1.696</v>
      </c>
      <c r="H4334" s="171" t="s">
        <v>848</v>
      </c>
    </row>
    <row r="4335" spans="1:8" ht="16.5" thickBot="1">
      <c r="A4335" s="12" t="s">
        <v>31</v>
      </c>
      <c r="B4335" s="24">
        <v>0.20100000000000001</v>
      </c>
      <c r="C4335" s="26">
        <v>0.26100000000000001</v>
      </c>
      <c r="D4335" s="24">
        <v>2.3E-2</v>
      </c>
      <c r="E4335" s="26">
        <v>0.13500000000000001</v>
      </c>
      <c r="F4335" s="26">
        <v>0</v>
      </c>
      <c r="G4335" s="26">
        <v>0</v>
      </c>
      <c r="H4335" s="171" t="s">
        <v>849</v>
      </c>
    </row>
    <row r="4336" spans="1:8" ht="16.5" thickBot="1">
      <c r="A4336" s="12" t="s">
        <v>32</v>
      </c>
      <c r="B4336" s="24">
        <v>0</v>
      </c>
      <c r="C4336" s="26">
        <v>0</v>
      </c>
      <c r="D4336" s="24">
        <v>0</v>
      </c>
      <c r="E4336" s="26">
        <v>0</v>
      </c>
      <c r="F4336" s="26">
        <v>0</v>
      </c>
      <c r="G4336" s="26">
        <v>0</v>
      </c>
      <c r="H4336" s="171" t="s">
        <v>854</v>
      </c>
    </row>
    <row r="4337" spans="1:8" ht="16.5" thickBot="1">
      <c r="A4337" s="12" t="s">
        <v>33</v>
      </c>
      <c r="B4337" s="24">
        <v>13.116</v>
      </c>
      <c r="C4337" s="26">
        <v>7.4334505273731793E-3</v>
      </c>
      <c r="D4337" s="24">
        <v>0</v>
      </c>
      <c r="E4337" s="26">
        <v>0</v>
      </c>
      <c r="F4337" s="26">
        <v>0</v>
      </c>
      <c r="G4337" s="26">
        <v>0</v>
      </c>
      <c r="H4337" s="171" t="s">
        <v>852</v>
      </c>
    </row>
    <row r="4338" spans="1:8" ht="16.5" thickBot="1">
      <c r="A4338" s="12" t="s">
        <v>34</v>
      </c>
      <c r="B4338" s="24">
        <v>0.68400000000000005</v>
      </c>
      <c r="C4338" s="26">
        <v>3.6070000000000002</v>
      </c>
      <c r="D4338" s="24">
        <v>2.7549999999999999</v>
      </c>
      <c r="E4338" s="26">
        <v>8.1110000000000007</v>
      </c>
      <c r="F4338" s="26">
        <v>1.506</v>
      </c>
      <c r="G4338" s="26">
        <v>8.5440000000000005</v>
      </c>
      <c r="H4338" s="171" t="s">
        <v>850</v>
      </c>
    </row>
    <row r="4339" spans="1:8" ht="16.5" thickBot="1">
      <c r="A4339" s="12" t="s">
        <v>35</v>
      </c>
      <c r="B4339" s="24">
        <v>0</v>
      </c>
      <c r="C4339" s="26">
        <v>0</v>
      </c>
      <c r="D4339" s="24">
        <v>0</v>
      </c>
      <c r="E4339" s="26">
        <v>0</v>
      </c>
      <c r="F4339" s="26">
        <v>0</v>
      </c>
      <c r="G4339" s="26">
        <v>0</v>
      </c>
      <c r="H4339" s="171" t="s">
        <v>36</v>
      </c>
    </row>
    <row r="4340" spans="1:8" ht="16.5" thickBot="1">
      <c r="A4340" s="54" t="s">
        <v>37</v>
      </c>
      <c r="B4340" s="27">
        <v>0</v>
      </c>
      <c r="C4340" s="28">
        <v>0</v>
      </c>
      <c r="D4340" s="27">
        <v>0</v>
      </c>
      <c r="E4340" s="28">
        <v>0</v>
      </c>
      <c r="F4340" s="26">
        <v>0</v>
      </c>
      <c r="G4340" s="26">
        <v>0</v>
      </c>
      <c r="H4340" s="170" t="s">
        <v>38</v>
      </c>
    </row>
    <row r="4341" spans="1:8" ht="16.5" thickBot="1">
      <c r="A4341" s="75" t="s">
        <v>552</v>
      </c>
      <c r="B4341" s="77">
        <f t="shared" ref="B4341" si="588">SUM(B4319:B4340)</f>
        <v>17.17420606060606</v>
      </c>
      <c r="C4341" s="77">
        <f t="shared" ref="C4341" si="589">SUM(C4319:C4340)</f>
        <v>15.057541450527374</v>
      </c>
      <c r="D4341" s="77">
        <f>SUM(D4319:D4340)</f>
        <v>26.299000000000003</v>
      </c>
      <c r="E4341" s="77">
        <f t="shared" ref="E4341:G4341" si="590">SUM(E4319:E4340)</f>
        <v>21.484999999999999</v>
      </c>
      <c r="F4341" s="77">
        <f t="shared" si="590"/>
        <v>42.287219000000007</v>
      </c>
      <c r="G4341" s="77">
        <f t="shared" si="590"/>
        <v>25.41065714285714</v>
      </c>
      <c r="H4341" s="118" t="s">
        <v>855</v>
      </c>
    </row>
    <row r="4342" spans="1:8" ht="16.5" thickBot="1">
      <c r="A4342" s="75" t="s">
        <v>545</v>
      </c>
      <c r="B4342" s="77">
        <v>322.32356294036123</v>
      </c>
      <c r="C4342" s="77">
        <v>1402.152</v>
      </c>
      <c r="D4342" s="77">
        <v>376.62706418692886</v>
      </c>
      <c r="E4342" s="77">
        <v>1498.15</v>
      </c>
      <c r="F4342" s="126">
        <f>D4342/E4342*G4342</f>
        <v>423.42118258203391</v>
      </c>
      <c r="G4342" s="126">
        <v>1684.288</v>
      </c>
      <c r="H4342" s="112" t="s">
        <v>553</v>
      </c>
    </row>
    <row r="4343" spans="1:8" s="151" customFormat="1" ht="16.5" thickBot="1">
      <c r="F4343" s="150"/>
      <c r="G4343" s="150"/>
    </row>
    <row r="4347" spans="1:8">
      <c r="A4347" s="119" t="s">
        <v>380</v>
      </c>
      <c r="G4347" s="160" t="s">
        <v>831</v>
      </c>
      <c r="H4347" s="120" t="s">
        <v>381</v>
      </c>
    </row>
    <row r="4348" spans="1:8">
      <c r="A4348" s="97" t="s">
        <v>767</v>
      </c>
      <c r="H4348" s="102" t="s">
        <v>398</v>
      </c>
    </row>
    <row r="4349" spans="1:8" ht="16.5" customHeight="1" thickBot="1">
      <c r="A4349" s="68" t="s">
        <v>43</v>
      </c>
      <c r="E4349" s="38"/>
      <c r="G4349" s="38" t="s">
        <v>477</v>
      </c>
      <c r="H4349" s="38" t="s">
        <v>476</v>
      </c>
    </row>
    <row r="4350" spans="1:8" ht="16.5" thickBot="1">
      <c r="A4350" s="55" t="s">
        <v>7</v>
      </c>
      <c r="B4350" s="238">
        <v>2016</v>
      </c>
      <c r="C4350" s="239"/>
      <c r="D4350" s="238">
        <v>2017</v>
      </c>
      <c r="E4350" s="239"/>
      <c r="F4350" s="238">
        <v>2018</v>
      </c>
      <c r="G4350" s="239"/>
      <c r="H4350" s="56" t="s">
        <v>3</v>
      </c>
    </row>
    <row r="4351" spans="1:8">
      <c r="A4351" s="57"/>
      <c r="B4351" s="54" t="s">
        <v>46</v>
      </c>
      <c r="C4351" s="103" t="s">
        <v>47</v>
      </c>
      <c r="D4351" s="103" t="s">
        <v>46</v>
      </c>
      <c r="E4351" s="22" t="s">
        <v>47</v>
      </c>
      <c r="F4351" s="188" t="s">
        <v>46</v>
      </c>
      <c r="G4351" s="22" t="s">
        <v>47</v>
      </c>
      <c r="H4351" s="58"/>
    </row>
    <row r="4352" spans="1:8" ht="16.5" thickBot="1">
      <c r="A4352" s="59"/>
      <c r="B4352" s="23" t="s">
        <v>48</v>
      </c>
      <c r="C4352" s="6" t="s">
        <v>49</v>
      </c>
      <c r="D4352" s="107" t="s">
        <v>48</v>
      </c>
      <c r="E4352" s="2" t="s">
        <v>49</v>
      </c>
      <c r="F4352" s="187" t="s">
        <v>48</v>
      </c>
      <c r="G4352" s="2" t="s">
        <v>49</v>
      </c>
      <c r="H4352" s="60"/>
    </row>
    <row r="4353" spans="1:8" ht="17.25" thickTop="1" thickBot="1">
      <c r="A4353" s="12" t="s">
        <v>13</v>
      </c>
      <c r="B4353" s="24">
        <v>4.7E-2</v>
      </c>
      <c r="C4353" s="26">
        <v>0.23699999999999999</v>
      </c>
      <c r="D4353" s="24">
        <v>2.7E-2</v>
      </c>
      <c r="E4353" s="26">
        <v>5.1999999999999998E-2</v>
      </c>
      <c r="F4353" s="26">
        <v>1.7999999999999999E-2</v>
      </c>
      <c r="G4353" s="26">
        <v>7.0000000000000007E-2</v>
      </c>
      <c r="H4353" s="190" t="s">
        <v>819</v>
      </c>
    </row>
    <row r="4354" spans="1:8" ht="16.5" thickBot="1">
      <c r="A4354" s="12" t="s">
        <v>14</v>
      </c>
      <c r="B4354" s="24">
        <v>0.11600000000000001</v>
      </c>
      <c r="C4354" s="26">
        <v>0.36299999999999999</v>
      </c>
      <c r="D4354" s="24">
        <v>0</v>
      </c>
      <c r="E4354" s="26">
        <v>0</v>
      </c>
      <c r="F4354" s="26">
        <v>0.95499999999999996</v>
      </c>
      <c r="G4354" s="26">
        <v>2.1589999999999998</v>
      </c>
      <c r="H4354" s="190" t="s">
        <v>840</v>
      </c>
    </row>
    <row r="4355" spans="1:8" ht="16.5" thickBot="1">
      <c r="A4355" s="12" t="s">
        <v>15</v>
      </c>
      <c r="B4355" s="24">
        <v>3.4383259911894269E-4</v>
      </c>
      <c r="C4355" s="26">
        <v>1E-3</v>
      </c>
      <c r="D4355" s="24">
        <v>5.3137634030585345E-4</v>
      </c>
      <c r="E4355" s="26">
        <v>1E-3</v>
      </c>
      <c r="F4355" s="26">
        <v>0</v>
      </c>
      <c r="G4355" s="26">
        <v>0</v>
      </c>
      <c r="H4355" s="190" t="s">
        <v>841</v>
      </c>
    </row>
    <row r="4356" spans="1:8" ht="16.5" thickBot="1">
      <c r="A4356" s="12" t="s">
        <v>16</v>
      </c>
      <c r="B4356" s="24">
        <v>0.16303100000000001</v>
      </c>
      <c r="C4356" s="26">
        <v>4.77239112</v>
      </c>
      <c r="D4356" s="24">
        <v>0</v>
      </c>
      <c r="E4356" s="26">
        <v>0</v>
      </c>
      <c r="F4356" s="26">
        <v>0</v>
      </c>
      <c r="G4356" s="26">
        <v>0</v>
      </c>
      <c r="H4356" s="190" t="s">
        <v>844</v>
      </c>
    </row>
    <row r="4357" spans="1:8" ht="16.5" thickBot="1">
      <c r="A4357" s="12" t="s">
        <v>17</v>
      </c>
      <c r="B4357" s="24">
        <v>0</v>
      </c>
      <c r="C4357" s="26">
        <v>0</v>
      </c>
      <c r="D4357" s="24">
        <v>0</v>
      </c>
      <c r="E4357" s="26">
        <v>0</v>
      </c>
      <c r="F4357" s="26">
        <v>1.2999999999999999E-2</v>
      </c>
      <c r="G4357" s="26">
        <v>1.6E-2</v>
      </c>
      <c r="H4357" s="190" t="s">
        <v>845</v>
      </c>
    </row>
    <row r="4358" spans="1:8" ht="16.5" thickBot="1">
      <c r="A4358" s="12" t="s">
        <v>18</v>
      </c>
      <c r="B4358" s="24">
        <v>0</v>
      </c>
      <c r="C4358" s="26">
        <v>0</v>
      </c>
      <c r="D4358" s="24">
        <v>0</v>
      </c>
      <c r="E4358" s="26">
        <v>0</v>
      </c>
      <c r="F4358" s="26">
        <v>0</v>
      </c>
      <c r="G4358" s="26">
        <v>0</v>
      </c>
      <c r="H4358" s="190" t="s">
        <v>833</v>
      </c>
    </row>
    <row r="4359" spans="1:8" ht="16.5" thickBot="1">
      <c r="A4359" s="12" t="s">
        <v>19</v>
      </c>
      <c r="B4359" s="24">
        <v>0</v>
      </c>
      <c r="C4359" s="26">
        <v>0</v>
      </c>
      <c r="D4359" s="24">
        <v>0</v>
      </c>
      <c r="E4359" s="26">
        <v>0</v>
      </c>
      <c r="F4359" s="26">
        <v>0</v>
      </c>
      <c r="G4359" s="26">
        <v>0</v>
      </c>
      <c r="H4359" s="190" t="s">
        <v>20</v>
      </c>
    </row>
    <row r="4360" spans="1:8" ht="16.5" thickBot="1">
      <c r="A4360" s="12" t="s">
        <v>21</v>
      </c>
      <c r="B4360" s="24">
        <v>0.30499999999999999</v>
      </c>
      <c r="C4360" s="26">
        <v>0.97499999999999998</v>
      </c>
      <c r="D4360" s="24">
        <v>0.13046288209606988</v>
      </c>
      <c r="E4360" s="26">
        <v>0.308</v>
      </c>
      <c r="F4360" s="26">
        <v>9.7000000000000003E-2</v>
      </c>
      <c r="G4360" s="26">
        <v>0.22900000000000001</v>
      </c>
      <c r="H4360" s="190" t="s">
        <v>846</v>
      </c>
    </row>
    <row r="4361" spans="1:8" ht="16.5" thickBot="1">
      <c r="A4361" s="12" t="s">
        <v>22</v>
      </c>
      <c r="B4361" s="24">
        <v>0</v>
      </c>
      <c r="C4361" s="26">
        <v>0</v>
      </c>
      <c r="D4361" s="24">
        <v>0</v>
      </c>
      <c r="E4361" s="26">
        <v>0</v>
      </c>
      <c r="F4361" s="26">
        <v>0</v>
      </c>
      <c r="G4361" s="26">
        <v>0</v>
      </c>
      <c r="H4361" s="190" t="s">
        <v>847</v>
      </c>
    </row>
    <row r="4362" spans="1:8" ht="16.5" thickBot="1">
      <c r="A4362" s="12" t="s">
        <v>23</v>
      </c>
      <c r="B4362" s="24">
        <v>0</v>
      </c>
      <c r="C4362" s="26">
        <v>0</v>
      </c>
      <c r="D4362" s="24">
        <v>0</v>
      </c>
      <c r="E4362" s="26">
        <v>0</v>
      </c>
      <c r="F4362" s="26">
        <v>0</v>
      </c>
      <c r="G4362" s="26">
        <v>0</v>
      </c>
      <c r="H4362" s="190" t="s">
        <v>856</v>
      </c>
    </row>
    <row r="4363" spans="1:8" ht="16.5" thickBot="1">
      <c r="A4363" s="12" t="s">
        <v>24</v>
      </c>
      <c r="B4363" s="24">
        <v>0</v>
      </c>
      <c r="C4363" s="26">
        <v>0</v>
      </c>
      <c r="D4363" s="24">
        <v>0</v>
      </c>
      <c r="E4363" s="26">
        <v>0</v>
      </c>
      <c r="F4363" s="26">
        <v>0</v>
      </c>
      <c r="G4363" s="26">
        <v>0</v>
      </c>
      <c r="H4363" s="190" t="s">
        <v>818</v>
      </c>
    </row>
    <row r="4364" spans="1:8" ht="16.5" thickBot="1">
      <c r="A4364" s="12" t="s">
        <v>25</v>
      </c>
      <c r="B4364" s="24">
        <v>2.3927272727272728E-2</v>
      </c>
      <c r="C4364" s="26">
        <v>7.5529999999999998E-3</v>
      </c>
      <c r="D4364" s="24">
        <v>1.7087818181818182</v>
      </c>
      <c r="E4364" s="26">
        <v>0.1901458</v>
      </c>
      <c r="F4364" s="26">
        <v>0</v>
      </c>
      <c r="G4364" s="26">
        <v>0</v>
      </c>
      <c r="H4364" s="190" t="s">
        <v>26</v>
      </c>
    </row>
    <row r="4365" spans="1:8" ht="16.5" thickBot="1">
      <c r="A4365" s="12" t="s">
        <v>27</v>
      </c>
      <c r="B4365" s="24">
        <v>1E-3</v>
      </c>
      <c r="C4365" s="26">
        <v>8.0000000000000002E-3</v>
      </c>
      <c r="D4365" s="24">
        <v>7.4999999999999997E-2</v>
      </c>
      <c r="E4365" s="26">
        <v>0.153</v>
      </c>
      <c r="F4365" s="26">
        <v>1.708</v>
      </c>
      <c r="G4365" s="26">
        <v>0</v>
      </c>
      <c r="H4365" s="190" t="s">
        <v>851</v>
      </c>
    </row>
    <row r="4366" spans="1:8" ht="16.5" thickBot="1">
      <c r="A4366" s="12" t="s">
        <v>28</v>
      </c>
      <c r="B4366" s="24">
        <v>0</v>
      </c>
      <c r="C4366" s="26">
        <v>0</v>
      </c>
      <c r="D4366" s="24">
        <v>0</v>
      </c>
      <c r="E4366" s="26">
        <v>0</v>
      </c>
      <c r="F4366" s="26">
        <v>0</v>
      </c>
      <c r="G4366" s="26">
        <v>0</v>
      </c>
      <c r="H4366" s="190" t="s">
        <v>853</v>
      </c>
    </row>
    <row r="4367" spans="1:8" ht="16.5" thickBot="1">
      <c r="A4367" s="12" t="s">
        <v>29</v>
      </c>
      <c r="B4367" s="24">
        <v>0</v>
      </c>
      <c r="C4367" s="26">
        <v>0</v>
      </c>
      <c r="D4367" s="24">
        <v>0</v>
      </c>
      <c r="E4367" s="26">
        <v>0</v>
      </c>
      <c r="F4367" s="26">
        <v>0</v>
      </c>
      <c r="G4367" s="26">
        <v>0</v>
      </c>
      <c r="H4367" s="190" t="s">
        <v>834</v>
      </c>
    </row>
    <row r="4368" spans="1:8" ht="16.5" thickBot="1">
      <c r="A4368" s="12" t="s">
        <v>30</v>
      </c>
      <c r="B4368" s="24">
        <v>0.92500000000000004</v>
      </c>
      <c r="C4368" s="26">
        <v>1.2290000000000001</v>
      </c>
      <c r="D4368" s="24">
        <v>0.89500000000000002</v>
      </c>
      <c r="E4368" s="26">
        <v>1.2490000000000001</v>
      </c>
      <c r="F4368" s="26">
        <v>5.7000000000000002E-2</v>
      </c>
      <c r="G4368" s="26">
        <v>0.09</v>
      </c>
      <c r="H4368" s="190" t="s">
        <v>848</v>
      </c>
    </row>
    <row r="4369" spans="1:8" ht="16.5" thickBot="1">
      <c r="A4369" s="12" t="s">
        <v>31</v>
      </c>
      <c r="B4369" s="24">
        <v>1E-3</v>
      </c>
      <c r="C4369" s="26">
        <v>8.0000000000000002E-3</v>
      </c>
      <c r="D4369" s="24">
        <v>1.7999999999999999E-2</v>
      </c>
      <c r="E4369" s="26">
        <v>4.8000000000000001E-2</v>
      </c>
      <c r="F4369" s="26">
        <v>0</v>
      </c>
      <c r="G4369" s="26">
        <v>0</v>
      </c>
      <c r="H4369" s="190" t="s">
        <v>849</v>
      </c>
    </row>
    <row r="4370" spans="1:8" ht="16.5" thickBot="1">
      <c r="A4370" s="12" t="s">
        <v>32</v>
      </c>
      <c r="B4370" s="24">
        <v>0</v>
      </c>
      <c r="C4370" s="26">
        <v>0</v>
      </c>
      <c r="D4370" s="24">
        <v>0</v>
      </c>
      <c r="E4370" s="26">
        <v>0</v>
      </c>
      <c r="F4370" s="26">
        <v>0</v>
      </c>
      <c r="G4370" s="26">
        <v>0</v>
      </c>
      <c r="H4370" s="190" t="s">
        <v>854</v>
      </c>
    </row>
    <row r="4371" spans="1:8" ht="16.5" thickBot="1">
      <c r="A4371" s="12" t="s">
        <v>33</v>
      </c>
      <c r="B4371" s="24">
        <v>0.95899999999999996</v>
      </c>
      <c r="C4371" s="26">
        <v>1.7377197388247112</v>
      </c>
      <c r="D4371" s="24">
        <v>0.872</v>
      </c>
      <c r="E4371" s="26">
        <v>1.3650499086180234</v>
      </c>
      <c r="F4371" s="26">
        <v>1.5089999999999999</v>
      </c>
      <c r="G4371" s="26">
        <v>1.929</v>
      </c>
      <c r="H4371" s="190" t="s">
        <v>852</v>
      </c>
    </row>
    <row r="4372" spans="1:8" ht="16.5" thickBot="1">
      <c r="A4372" s="12" t="s">
        <v>34</v>
      </c>
      <c r="B4372" s="24">
        <v>0</v>
      </c>
      <c r="C4372" s="26">
        <v>0</v>
      </c>
      <c r="D4372" s="24">
        <v>0.38600000000000001</v>
      </c>
      <c r="E4372" s="26">
        <v>0.54900000000000004</v>
      </c>
      <c r="F4372" s="26">
        <v>0.58899999999999997</v>
      </c>
      <c r="G4372" s="26">
        <v>0.70599999999999996</v>
      </c>
      <c r="H4372" s="190" t="s">
        <v>850</v>
      </c>
    </row>
    <row r="4373" spans="1:8" ht="16.5" thickBot="1">
      <c r="A4373" s="12" t="s">
        <v>35</v>
      </c>
      <c r="B4373" s="24">
        <v>0</v>
      </c>
      <c r="C4373" s="26">
        <v>0</v>
      </c>
      <c r="D4373" s="24">
        <v>0</v>
      </c>
      <c r="E4373" s="26">
        <v>0</v>
      </c>
      <c r="F4373" s="26">
        <v>0</v>
      </c>
      <c r="G4373" s="26">
        <v>0</v>
      </c>
      <c r="H4373" s="190" t="s">
        <v>36</v>
      </c>
    </row>
    <row r="4374" spans="1:8" ht="16.5" thickBot="1">
      <c r="A4374" s="54" t="s">
        <v>37</v>
      </c>
      <c r="B4374" s="27">
        <v>0</v>
      </c>
      <c r="C4374" s="28">
        <v>0</v>
      </c>
      <c r="D4374" s="27">
        <v>0</v>
      </c>
      <c r="E4374" s="28">
        <v>0</v>
      </c>
      <c r="F4374" s="26">
        <v>0</v>
      </c>
      <c r="G4374" s="26">
        <v>0</v>
      </c>
      <c r="H4374" s="189" t="s">
        <v>38</v>
      </c>
    </row>
    <row r="4375" spans="1:8" ht="16.5" thickBot="1">
      <c r="A4375" s="75" t="s">
        <v>552</v>
      </c>
      <c r="B4375" s="77">
        <f t="shared" ref="B4375" si="591">SUM(B4353:B4374)</f>
        <v>2.5413021053263916</v>
      </c>
      <c r="C4375" s="77">
        <f t="shared" ref="C4375" si="592">SUM(C4353:C4374)</f>
        <v>9.3386638588247113</v>
      </c>
      <c r="D4375" s="77">
        <f t="shared" ref="D4375" si="593">SUM(D4353:D4374)</f>
        <v>4.1127760766181938</v>
      </c>
      <c r="E4375" s="77">
        <f t="shared" ref="E4375" si="594">SUM(E4353:E4374)</f>
        <v>3.9151957086180236</v>
      </c>
      <c r="F4375" s="126">
        <v>3.238</v>
      </c>
      <c r="G4375" s="126">
        <v>5.1989999999999998</v>
      </c>
      <c r="H4375" s="118" t="s">
        <v>835</v>
      </c>
    </row>
    <row r="4376" spans="1:8" ht="16.5" thickBot="1">
      <c r="A4376" s="75" t="s">
        <v>545</v>
      </c>
      <c r="B4376" s="77">
        <v>385.60500000000002</v>
      </c>
      <c r="C4376" s="77">
        <v>916.80899999999997</v>
      </c>
      <c r="D4376" s="77">
        <v>430.21499999999997</v>
      </c>
      <c r="E4376" s="77">
        <v>1048.4670000000001</v>
      </c>
      <c r="F4376" s="126">
        <v>440.32100000000003</v>
      </c>
      <c r="G4376" s="126">
        <v>1170.7909999999999</v>
      </c>
      <c r="H4376" s="112" t="s">
        <v>553</v>
      </c>
    </row>
    <row r="4377" spans="1:8">
      <c r="A4377" s="17"/>
      <c r="B4377" s="7"/>
      <c r="C4377" s="7"/>
      <c r="D4377" s="7"/>
      <c r="E4377" s="7"/>
      <c r="F4377" s="7"/>
      <c r="G4377" s="7"/>
    </row>
    <row r="4378" spans="1:8">
      <c r="A4378" s="119" t="s">
        <v>383</v>
      </c>
      <c r="H4378" s="120" t="s">
        <v>384</v>
      </c>
    </row>
    <row r="4379" spans="1:8">
      <c r="A4379" s="97" t="s">
        <v>768</v>
      </c>
      <c r="H4379" s="102" t="s">
        <v>527</v>
      </c>
    </row>
    <row r="4380" spans="1:8" ht="16.5" customHeight="1" thickBot="1">
      <c r="A4380" s="68" t="s">
        <v>43</v>
      </c>
      <c r="E4380" s="38"/>
      <c r="G4380" s="38" t="s">
        <v>477</v>
      </c>
      <c r="H4380" s="38" t="s">
        <v>476</v>
      </c>
    </row>
    <row r="4381" spans="1:8" ht="16.5" thickBot="1">
      <c r="A4381" s="55" t="s">
        <v>7</v>
      </c>
      <c r="B4381" s="238">
        <v>2016</v>
      </c>
      <c r="C4381" s="239"/>
      <c r="D4381" s="238">
        <v>2017</v>
      </c>
      <c r="E4381" s="239"/>
      <c r="F4381" s="240">
        <v>2018</v>
      </c>
      <c r="G4381" s="241"/>
      <c r="H4381" s="176" t="s">
        <v>3</v>
      </c>
    </row>
    <row r="4382" spans="1:8">
      <c r="A4382" s="57"/>
      <c r="B4382" s="54" t="s">
        <v>46</v>
      </c>
      <c r="C4382" s="100" t="s">
        <v>47</v>
      </c>
      <c r="D4382" s="103" t="s">
        <v>46</v>
      </c>
      <c r="E4382" s="22" t="s">
        <v>47</v>
      </c>
      <c r="F4382" s="177" t="s">
        <v>46</v>
      </c>
      <c r="G4382" s="178" t="s">
        <v>47</v>
      </c>
      <c r="H4382" s="179"/>
    </row>
    <row r="4383" spans="1:8" ht="16.5" thickBot="1">
      <c r="A4383" s="59"/>
      <c r="B4383" s="23" t="s">
        <v>48</v>
      </c>
      <c r="C4383" s="23" t="s">
        <v>49</v>
      </c>
      <c r="D4383" s="107" t="s">
        <v>48</v>
      </c>
      <c r="E4383" s="2" t="s">
        <v>49</v>
      </c>
      <c r="F4383" s="180" t="s">
        <v>48</v>
      </c>
      <c r="G4383" s="181" t="s">
        <v>49</v>
      </c>
      <c r="H4383" s="182"/>
    </row>
    <row r="4384" spans="1:8" ht="17.25" thickTop="1" thickBot="1">
      <c r="A4384" s="12" t="s">
        <v>13</v>
      </c>
      <c r="B4384" s="24">
        <f t="shared" ref="B4384:G4406" si="595">B4415+B4446+B4477+B4508+B4539+B4570+B4602</f>
        <v>0.4</v>
      </c>
      <c r="C4384" s="24">
        <f t="shared" si="595"/>
        <v>0.74500000000000011</v>
      </c>
      <c r="D4384" s="24">
        <f t="shared" si="595"/>
        <v>0.96099999999999997</v>
      </c>
      <c r="E4384" s="24">
        <f>E4415+E4446+E4477+E4508+E4539+E4570+E4602</f>
        <v>1.8219999999999998</v>
      </c>
      <c r="F4384" s="184">
        <f t="shared" ref="F4384:G4384" si="596">F4415+F4446+F4477+F4508+F4539+F4570+F4602</f>
        <v>0.81099999999999994</v>
      </c>
      <c r="G4384" s="184">
        <f t="shared" si="596"/>
        <v>1.968</v>
      </c>
      <c r="H4384" s="183" t="s">
        <v>819</v>
      </c>
    </row>
    <row r="4385" spans="1:8" ht="16.5" thickBot="1">
      <c r="A4385" s="12" t="s">
        <v>14</v>
      </c>
      <c r="B4385" s="24">
        <f t="shared" si="595"/>
        <v>50.205000000000005</v>
      </c>
      <c r="C4385" s="24">
        <f t="shared" si="595"/>
        <v>142.82399999999998</v>
      </c>
      <c r="D4385" s="24">
        <f t="shared" si="595"/>
        <v>24.414000000000001</v>
      </c>
      <c r="E4385" s="24">
        <f t="shared" si="595"/>
        <v>76.221999999999994</v>
      </c>
      <c r="F4385" s="184">
        <f t="shared" si="595"/>
        <v>43.387</v>
      </c>
      <c r="G4385" s="184">
        <f>G4416+G4447+G4478+G4509+G4540+G4571+G4603</f>
        <v>212.97600000000003</v>
      </c>
      <c r="H4385" s="183" t="s">
        <v>840</v>
      </c>
    </row>
    <row r="4386" spans="1:8" ht="16.5" thickBot="1">
      <c r="A4386" s="12" t="s">
        <v>15</v>
      </c>
      <c r="B4386" s="24">
        <f t="shared" si="595"/>
        <v>9.2949999999999999</v>
      </c>
      <c r="C4386" s="24">
        <f t="shared" si="595"/>
        <v>28.008000000000003</v>
      </c>
      <c r="D4386" s="24">
        <f t="shared" si="595"/>
        <v>13.01</v>
      </c>
      <c r="E4386" s="24">
        <f t="shared" si="595"/>
        <v>38.578999999999994</v>
      </c>
      <c r="F4386" s="184">
        <f t="shared" si="595"/>
        <v>28.831999999999997</v>
      </c>
      <c r="G4386" s="184">
        <f t="shared" si="595"/>
        <v>67.900000000000006</v>
      </c>
      <c r="H4386" s="183" t="s">
        <v>841</v>
      </c>
    </row>
    <row r="4387" spans="1:8" ht="16.5" thickBot="1">
      <c r="A4387" s="12" t="s">
        <v>16</v>
      </c>
      <c r="B4387" s="24">
        <f t="shared" si="595"/>
        <v>16.120940999999998</v>
      </c>
      <c r="C4387" s="24">
        <f t="shared" si="595"/>
        <v>123.56132841000002</v>
      </c>
      <c r="D4387" s="24">
        <f t="shared" si="595"/>
        <v>19.186539983147583</v>
      </c>
      <c r="E4387" s="24">
        <f t="shared" si="595"/>
        <v>123.76700000000001</v>
      </c>
      <c r="F4387" s="184">
        <f t="shared" si="595"/>
        <v>20.328530415754923</v>
      </c>
      <c r="G4387" s="184">
        <f t="shared" si="595"/>
        <v>175.59800000000001</v>
      </c>
      <c r="H4387" s="183" t="s">
        <v>844</v>
      </c>
    </row>
    <row r="4388" spans="1:8" ht="16.5" thickBot="1">
      <c r="A4388" s="12" t="s">
        <v>17</v>
      </c>
      <c r="B4388" s="24">
        <f t="shared" si="595"/>
        <v>2.857675</v>
      </c>
      <c r="C4388" s="24">
        <f t="shared" si="595"/>
        <v>10.30718698762</v>
      </c>
      <c r="D4388" s="24">
        <f t="shared" si="595"/>
        <v>5.5248229999999996</v>
      </c>
      <c r="E4388" s="24">
        <f t="shared" si="595"/>
        <v>38.057834556469999</v>
      </c>
      <c r="F4388" s="184">
        <f t="shared" si="595"/>
        <v>4.0629999999999997</v>
      </c>
      <c r="G4388" s="184">
        <f t="shared" si="595"/>
        <v>35.750999999999998</v>
      </c>
      <c r="H4388" s="183" t="s">
        <v>845</v>
      </c>
    </row>
    <row r="4389" spans="1:8" ht="16.5" thickBot="1">
      <c r="A4389" s="12" t="s">
        <v>18</v>
      </c>
      <c r="B4389" s="24">
        <f t="shared" si="595"/>
        <v>0</v>
      </c>
      <c r="C4389" s="24">
        <f t="shared" si="595"/>
        <v>0</v>
      </c>
      <c r="D4389" s="24">
        <f t="shared" si="595"/>
        <v>0</v>
      </c>
      <c r="E4389" s="24">
        <f t="shared" si="595"/>
        <v>0</v>
      </c>
      <c r="F4389" s="184">
        <f t="shared" si="595"/>
        <v>0</v>
      </c>
      <c r="G4389" s="184">
        <f t="shared" si="595"/>
        <v>0</v>
      </c>
      <c r="H4389" s="183" t="s">
        <v>820</v>
      </c>
    </row>
    <row r="4390" spans="1:8" ht="16.5" thickBot="1">
      <c r="A4390" s="12" t="s">
        <v>19</v>
      </c>
      <c r="B4390" s="24">
        <f t="shared" si="595"/>
        <v>1.9800000000000002E-2</v>
      </c>
      <c r="C4390" s="24">
        <f t="shared" si="595"/>
        <v>0.62</v>
      </c>
      <c r="D4390" s="24">
        <f t="shared" si="595"/>
        <v>6.898696878342897E-2</v>
      </c>
      <c r="E4390" s="24">
        <f t="shared" si="595"/>
        <v>1.0469999999999999</v>
      </c>
      <c r="F4390" s="184">
        <f t="shared" si="595"/>
        <v>0.25272891179616841</v>
      </c>
      <c r="G4390" s="184">
        <f t="shared" si="595"/>
        <v>0.49300000000000005</v>
      </c>
      <c r="H4390" s="183" t="s">
        <v>20</v>
      </c>
    </row>
    <row r="4391" spans="1:8" ht="16.5" thickBot="1">
      <c r="A4391" s="12" t="s">
        <v>21</v>
      </c>
      <c r="B4391" s="24">
        <f t="shared" si="595"/>
        <v>42.518999999999998</v>
      </c>
      <c r="C4391" s="24">
        <f t="shared" si="595"/>
        <v>126.45200000000001</v>
      </c>
      <c r="D4391" s="24">
        <f t="shared" si="595"/>
        <v>60.963999999999999</v>
      </c>
      <c r="E4391" s="24">
        <f t="shared" si="595"/>
        <v>265.38799999999998</v>
      </c>
      <c r="F4391" s="184">
        <f t="shared" si="595"/>
        <v>66.199000000000012</v>
      </c>
      <c r="G4391" s="184">
        <f t="shared" si="595"/>
        <v>299.34699999999998</v>
      </c>
      <c r="H4391" s="183" t="s">
        <v>846</v>
      </c>
    </row>
    <row r="4392" spans="1:8" ht="16.5" thickBot="1">
      <c r="A4392" s="12" t="s">
        <v>22</v>
      </c>
      <c r="B4392" s="24">
        <f t="shared" si="595"/>
        <v>0.56783009708737864</v>
      </c>
      <c r="C4392" s="24">
        <f t="shared" si="595"/>
        <v>1.6449999999999998</v>
      </c>
      <c r="D4392" s="24">
        <f t="shared" si="595"/>
        <v>3.7699999999999996</v>
      </c>
      <c r="E4392" s="24">
        <f t="shared" si="595"/>
        <v>3.0640000000000001</v>
      </c>
      <c r="F4392" s="184">
        <f t="shared" si="595"/>
        <v>0.67327272727272736</v>
      </c>
      <c r="G4392" s="184">
        <f t="shared" si="595"/>
        <v>7.4889999999999999</v>
      </c>
      <c r="H4392" s="183" t="s">
        <v>847</v>
      </c>
    </row>
    <row r="4393" spans="1:8" ht="16.5" thickBot="1">
      <c r="A4393" s="12" t="s">
        <v>23</v>
      </c>
      <c r="B4393" s="24">
        <f t="shared" si="595"/>
        <v>5.3999999999999999E-2</v>
      </c>
      <c r="C4393" s="24">
        <f t="shared" si="595"/>
        <v>0.55199999999999994</v>
      </c>
      <c r="D4393" s="24">
        <f t="shared" si="595"/>
        <v>6.0999999999999999E-2</v>
      </c>
      <c r="E4393" s="24">
        <f t="shared" si="595"/>
        <v>0.64500000000000002</v>
      </c>
      <c r="F4393" s="184">
        <f t="shared" si="595"/>
        <v>6.9000000000000006E-2</v>
      </c>
      <c r="G4393" s="184">
        <f t="shared" si="595"/>
        <v>0.76700000000000002</v>
      </c>
      <c r="H4393" s="183" t="s">
        <v>856</v>
      </c>
    </row>
    <row r="4394" spans="1:8" ht="16.5" thickBot="1">
      <c r="A4394" s="12" t="s">
        <v>24</v>
      </c>
      <c r="B4394" s="24">
        <f t="shared" si="595"/>
        <v>9.6440000000000001</v>
      </c>
      <c r="C4394" s="24">
        <f t="shared" si="595"/>
        <v>25.219000000000001</v>
      </c>
      <c r="D4394" s="24">
        <f t="shared" si="595"/>
        <v>8.4050000000000011</v>
      </c>
      <c r="E4394" s="24">
        <f t="shared" si="595"/>
        <v>29.771000000000004</v>
      </c>
      <c r="F4394" s="184">
        <f t="shared" si="595"/>
        <v>10.740999999999998</v>
      </c>
      <c r="G4394" s="184">
        <f t="shared" si="595"/>
        <v>38.510000000000005</v>
      </c>
      <c r="H4394" s="183" t="s">
        <v>818</v>
      </c>
    </row>
    <row r="4395" spans="1:8" ht="16.5" thickBot="1">
      <c r="A4395" s="12" t="s">
        <v>25</v>
      </c>
      <c r="B4395" s="24">
        <f t="shared" si="595"/>
        <v>0</v>
      </c>
      <c r="C4395" s="24">
        <f t="shared" si="595"/>
        <v>1E-3</v>
      </c>
      <c r="D4395" s="24">
        <f t="shared" si="595"/>
        <v>5.6000000000000001E-2</v>
      </c>
      <c r="E4395" s="24">
        <f t="shared" si="595"/>
        <v>6.2E-2</v>
      </c>
      <c r="F4395" s="184">
        <f t="shared" si="595"/>
        <v>3.0000000000000001E-3</v>
      </c>
      <c r="G4395" s="184">
        <f t="shared" si="595"/>
        <v>7.0000000000000001E-3</v>
      </c>
      <c r="H4395" s="183" t="s">
        <v>26</v>
      </c>
    </row>
    <row r="4396" spans="1:8" ht="16.5" thickBot="1">
      <c r="A4396" s="12" t="s">
        <v>27</v>
      </c>
      <c r="B4396" s="24">
        <f t="shared" si="595"/>
        <v>118.71041600000001</v>
      </c>
      <c r="C4396" s="24">
        <f t="shared" si="595"/>
        <v>163.8054238</v>
      </c>
      <c r="D4396" s="24">
        <f t="shared" si="595"/>
        <v>96.814976000000001</v>
      </c>
      <c r="E4396" s="24">
        <f t="shared" si="595"/>
        <v>74.223541600000019</v>
      </c>
      <c r="F4396" s="184">
        <f>F4427+F4458+F4489+F4520+F4551+F4582+F4614</f>
        <v>304.51000434597404</v>
      </c>
      <c r="G4396" s="184">
        <f t="shared" si="595"/>
        <v>264.18395800000002</v>
      </c>
      <c r="H4396" s="183" t="s">
        <v>851</v>
      </c>
    </row>
    <row r="4397" spans="1:8" ht="16.5" thickBot="1">
      <c r="A4397" s="12" t="s">
        <v>28</v>
      </c>
      <c r="B4397" s="24">
        <f t="shared" si="595"/>
        <v>0</v>
      </c>
      <c r="C4397" s="24">
        <f t="shared" si="595"/>
        <v>0</v>
      </c>
      <c r="D4397" s="24">
        <f t="shared" si="595"/>
        <v>0</v>
      </c>
      <c r="E4397" s="24">
        <f t="shared" si="595"/>
        <v>2E-3</v>
      </c>
      <c r="F4397" s="184">
        <f t="shared" si="595"/>
        <v>0</v>
      </c>
      <c r="G4397" s="184">
        <f t="shared" si="595"/>
        <v>4.4999999999999998E-2</v>
      </c>
      <c r="H4397" s="183" t="s">
        <v>853</v>
      </c>
    </row>
    <row r="4398" spans="1:8" ht="16.5" thickBot="1">
      <c r="A4398" s="12" t="s">
        <v>29</v>
      </c>
      <c r="B4398" s="24">
        <f t="shared" si="595"/>
        <v>0</v>
      </c>
      <c r="C4398" s="24">
        <f t="shared" si="595"/>
        <v>0</v>
      </c>
      <c r="D4398" s="24">
        <f t="shared" si="595"/>
        <v>0</v>
      </c>
      <c r="E4398" s="24">
        <f t="shared" si="595"/>
        <v>0</v>
      </c>
      <c r="F4398" s="184">
        <f t="shared" si="595"/>
        <v>0</v>
      </c>
      <c r="G4398" s="184">
        <f t="shared" si="595"/>
        <v>0.106</v>
      </c>
      <c r="H4398" s="183" t="s">
        <v>821</v>
      </c>
    </row>
    <row r="4399" spans="1:8" ht="16.5" thickBot="1">
      <c r="A4399" s="12" t="s">
        <v>30</v>
      </c>
      <c r="B4399" s="24">
        <f t="shared" si="595"/>
        <v>8.1000000000000003E-2</v>
      </c>
      <c r="C4399" s="24">
        <f t="shared" si="595"/>
        <v>0.24199999999999999</v>
      </c>
      <c r="D4399" s="24">
        <f t="shared" si="595"/>
        <v>0.18099999999999999</v>
      </c>
      <c r="E4399" s="24">
        <f t="shared" si="595"/>
        <v>1.2330000000000001</v>
      </c>
      <c r="F4399" s="184">
        <f t="shared" si="595"/>
        <v>0.31100000000000005</v>
      </c>
      <c r="G4399" s="184">
        <f t="shared" si="595"/>
        <v>2.0089999999999999</v>
      </c>
      <c r="H4399" s="183" t="s">
        <v>848</v>
      </c>
    </row>
    <row r="4400" spans="1:8" ht="16.5" thickBot="1">
      <c r="A4400" s="12" t="s">
        <v>31</v>
      </c>
      <c r="B4400" s="24">
        <f t="shared" si="595"/>
        <v>0.32700000000000001</v>
      </c>
      <c r="C4400" s="24">
        <f t="shared" si="595"/>
        <v>1.855</v>
      </c>
      <c r="D4400" s="24">
        <f t="shared" si="595"/>
        <v>0.30099999999999999</v>
      </c>
      <c r="E4400" s="24">
        <f t="shared" si="595"/>
        <v>2.8649999999999998</v>
      </c>
      <c r="F4400" s="184">
        <f t="shared" si="595"/>
        <v>0.14300000000000002</v>
      </c>
      <c r="G4400" s="184">
        <f t="shared" si="595"/>
        <v>1.7249999999999999</v>
      </c>
      <c r="H4400" s="183" t="s">
        <v>849</v>
      </c>
    </row>
    <row r="4401" spans="1:8" ht="16.5" thickBot="1">
      <c r="A4401" s="12" t="s">
        <v>32</v>
      </c>
      <c r="B4401" s="24">
        <f t="shared" si="595"/>
        <v>2.1384533333333331</v>
      </c>
      <c r="C4401" s="24">
        <f t="shared" si="595"/>
        <v>26.681999999999999</v>
      </c>
      <c r="D4401" s="24">
        <f t="shared" si="595"/>
        <v>3.5869999999999997</v>
      </c>
      <c r="E4401" s="24">
        <f t="shared" si="595"/>
        <v>40.412999999999997</v>
      </c>
      <c r="F4401" s="184">
        <f t="shared" si="595"/>
        <v>3.8630000000000004</v>
      </c>
      <c r="G4401" s="184">
        <f t="shared" si="595"/>
        <v>37.435000000000002</v>
      </c>
      <c r="H4401" s="183" t="s">
        <v>854</v>
      </c>
    </row>
    <row r="4402" spans="1:8" ht="16.5" thickBot="1">
      <c r="A4402" s="12" t="s">
        <v>33</v>
      </c>
      <c r="B4402" s="24">
        <f t="shared" si="595"/>
        <v>30.11997072913551</v>
      </c>
      <c r="C4402" s="24">
        <f t="shared" si="595"/>
        <v>38.322765444500249</v>
      </c>
      <c r="D4402" s="24">
        <f t="shared" si="595"/>
        <v>35.490318428595131</v>
      </c>
      <c r="E4402" s="24">
        <f t="shared" si="595"/>
        <v>45.934100801349643</v>
      </c>
      <c r="F4402" s="184">
        <v>30.129000000000001</v>
      </c>
      <c r="G4402" s="184">
        <f t="shared" si="595"/>
        <v>33.075000000000003</v>
      </c>
      <c r="H4402" s="183" t="s">
        <v>852</v>
      </c>
    </row>
    <row r="4403" spans="1:8" ht="16.5" thickBot="1">
      <c r="A4403" s="12" t="s">
        <v>34</v>
      </c>
      <c r="B4403" s="24">
        <f t="shared" si="595"/>
        <v>353.33100000000002</v>
      </c>
      <c r="C4403" s="24">
        <f t="shared" si="595"/>
        <v>1222.9379999999999</v>
      </c>
      <c r="D4403" s="24">
        <f t="shared" si="595"/>
        <v>366.59000000000003</v>
      </c>
      <c r="E4403" s="24">
        <f t="shared" si="595"/>
        <v>1309.4870000000001</v>
      </c>
      <c r="F4403" s="184">
        <f t="shared" si="595"/>
        <v>387.18000000000006</v>
      </c>
      <c r="G4403" s="184">
        <f>G4434+G4465+G4496+G4527+G4558+G4589+G4621</f>
        <v>1361.7339999999999</v>
      </c>
      <c r="H4403" s="183" t="s">
        <v>850</v>
      </c>
    </row>
    <row r="4404" spans="1:8" ht="16.5" thickBot="1">
      <c r="A4404" s="12" t="s">
        <v>35</v>
      </c>
      <c r="B4404" s="24">
        <f t="shared" si="595"/>
        <v>620.21100000000001</v>
      </c>
      <c r="C4404" s="24">
        <f t="shared" si="595"/>
        <v>607.274</v>
      </c>
      <c r="D4404" s="24">
        <f t="shared" si="595"/>
        <v>554.33600000000001</v>
      </c>
      <c r="E4404" s="24">
        <f t="shared" si="595"/>
        <v>670.17200000000003</v>
      </c>
      <c r="F4404" s="184">
        <f>AVERAGE(B4404,D4404)</f>
        <v>587.27350000000001</v>
      </c>
      <c r="G4404" s="184">
        <f>AVERAGE(C4404,E4404)</f>
        <v>638.72299999999996</v>
      </c>
      <c r="H4404" s="183" t="s">
        <v>36</v>
      </c>
    </row>
    <row r="4405" spans="1:8" ht="16.5" thickBot="1">
      <c r="A4405" s="54" t="s">
        <v>37</v>
      </c>
      <c r="B4405" s="24">
        <f t="shared" si="595"/>
        <v>37.768933975127055</v>
      </c>
      <c r="C4405" s="24">
        <f t="shared" si="595"/>
        <v>100.893</v>
      </c>
      <c r="D4405" s="24">
        <f t="shared" si="595"/>
        <v>48.317000000000007</v>
      </c>
      <c r="E4405" s="24">
        <f t="shared" si="595"/>
        <v>114.94</v>
      </c>
      <c r="F4405" s="184">
        <f t="shared" si="595"/>
        <v>50.92499999999999</v>
      </c>
      <c r="G4405" s="184">
        <f t="shared" ref="G4405" si="597">G4436+G4467+G4498+G4529+G4560+G4591+G4623</f>
        <v>144.31799999999998</v>
      </c>
      <c r="H4405" s="185" t="s">
        <v>38</v>
      </c>
    </row>
    <row r="4406" spans="1:8" ht="16.5" thickBot="1">
      <c r="A4406" s="75" t="s">
        <v>552</v>
      </c>
      <c r="B4406" s="77">
        <f>SUM(B4385:B4405)</f>
        <v>1293.9710201346834</v>
      </c>
      <c r="C4406" s="77">
        <f>SUM(C4385:C4405)</f>
        <v>2621.2017046421201</v>
      </c>
      <c r="D4406" s="77">
        <f>SUM(D4385:D4405)</f>
        <v>1241.0776443805262</v>
      </c>
      <c r="E4406" s="77">
        <f>SUM(E4385:E4405)</f>
        <v>2835.8724769578193</v>
      </c>
      <c r="F4406" s="184">
        <f t="shared" si="595"/>
        <v>1621.3656799272965</v>
      </c>
      <c r="G4406" s="184">
        <f t="shared" ref="G4406" si="598">G4437+G4468+G4499+G4530+G4561+G4592+G4624</f>
        <v>3107.1749580000001</v>
      </c>
      <c r="H4406" s="186" t="s">
        <v>855</v>
      </c>
    </row>
    <row r="4407" spans="1:8" ht="16.5" thickBot="1">
      <c r="A4407" s="75" t="s">
        <v>545</v>
      </c>
      <c r="B4407" s="77">
        <f>B4438+B4469+B4500+B4531+B4562+B4593+B4625</f>
        <v>26330.985475991227</v>
      </c>
      <c r="C4407" s="77">
        <f>C4438+C4469+C4500+C4531+C4562+C4593+C4625</f>
        <v>109722.78600000001</v>
      </c>
      <c r="D4407" s="77">
        <f>D4438+D4469+D4500+D4531+D4562+D4593+D4625</f>
        <v>27675.840651434151</v>
      </c>
      <c r="E4407" s="77">
        <f>E4438+E4469+E4500+E4531+E4562+E4593+E4625</f>
        <v>118939.24800000001</v>
      </c>
      <c r="F4407" s="184">
        <f t="shared" ref="F4407:G4407" si="599">F4438+F4469+F4500+F4531+F4562+F4593+F4625</f>
        <v>29330.828463370439</v>
      </c>
      <c r="G4407" s="184">
        <f t="shared" si="599"/>
        <v>124883.34399999998</v>
      </c>
      <c r="H4407" s="166" t="s">
        <v>553</v>
      </c>
    </row>
    <row r="4409" spans="1:8">
      <c r="A4409" s="119" t="s">
        <v>386</v>
      </c>
      <c r="H4409" s="120" t="s">
        <v>387</v>
      </c>
    </row>
    <row r="4410" spans="1:8">
      <c r="A4410" s="97" t="s">
        <v>769</v>
      </c>
      <c r="H4410" s="102" t="s">
        <v>403</v>
      </c>
    </row>
    <row r="4411" spans="1:8" ht="16.5" customHeight="1" thickBot="1">
      <c r="A4411" s="68" t="s">
        <v>43</v>
      </c>
      <c r="E4411" s="38"/>
      <c r="G4411" s="38" t="s">
        <v>477</v>
      </c>
      <c r="H4411" s="38" t="s">
        <v>476</v>
      </c>
    </row>
    <row r="4412" spans="1:8" ht="16.5" thickBot="1">
      <c r="A4412" s="55" t="s">
        <v>7</v>
      </c>
      <c r="B4412" s="238">
        <v>2016</v>
      </c>
      <c r="C4412" s="239"/>
      <c r="D4412" s="238">
        <v>2017</v>
      </c>
      <c r="E4412" s="239"/>
      <c r="F4412" s="238">
        <v>2018</v>
      </c>
      <c r="G4412" s="239"/>
      <c r="H4412" s="56" t="s">
        <v>3</v>
      </c>
    </row>
    <row r="4413" spans="1:8">
      <c r="A4413" s="57"/>
      <c r="B4413" s="54" t="s">
        <v>46</v>
      </c>
      <c r="C4413" s="103" t="s">
        <v>47</v>
      </c>
      <c r="D4413" s="103" t="s">
        <v>46</v>
      </c>
      <c r="E4413" s="22" t="s">
        <v>47</v>
      </c>
      <c r="F4413" s="103" t="s">
        <v>46</v>
      </c>
      <c r="G4413" s="22" t="s">
        <v>47</v>
      </c>
      <c r="H4413" s="58"/>
    </row>
    <row r="4414" spans="1:8" ht="16.5" thickBot="1">
      <c r="A4414" s="59"/>
      <c r="B4414" s="23" t="s">
        <v>48</v>
      </c>
      <c r="C4414" s="6" t="s">
        <v>49</v>
      </c>
      <c r="D4414" s="107" t="s">
        <v>48</v>
      </c>
      <c r="E4414" s="2" t="s">
        <v>49</v>
      </c>
      <c r="F4414" s="107" t="s">
        <v>48</v>
      </c>
      <c r="G4414" s="2" t="s">
        <v>49</v>
      </c>
      <c r="H4414" s="60"/>
    </row>
    <row r="4415" spans="1:8" ht="17.25" thickTop="1" thickBot="1">
      <c r="A4415" s="12" t="s">
        <v>13</v>
      </c>
      <c r="B4415" s="24">
        <v>0</v>
      </c>
      <c r="C4415" s="26">
        <v>2E-3</v>
      </c>
      <c r="D4415" s="24">
        <v>0</v>
      </c>
      <c r="E4415" s="26">
        <v>2E-3</v>
      </c>
      <c r="F4415" s="26">
        <v>1.2999999999999999E-2</v>
      </c>
      <c r="G4415" s="26">
        <v>0.14000000000000001</v>
      </c>
      <c r="H4415" s="109" t="s">
        <v>819</v>
      </c>
    </row>
    <row r="4416" spans="1:8" ht="16.5" thickBot="1">
      <c r="A4416" s="12" t="s">
        <v>14</v>
      </c>
      <c r="B4416" s="24">
        <v>1.6910000000000001</v>
      </c>
      <c r="C4416" s="26">
        <v>19.667999999999999</v>
      </c>
      <c r="D4416" s="24">
        <v>6.0000000000000001E-3</v>
      </c>
      <c r="E4416" s="26">
        <v>2.5000000000000001E-2</v>
      </c>
      <c r="F4416" s="26">
        <v>0.153</v>
      </c>
      <c r="G4416" s="26">
        <v>0.76700000000000002</v>
      </c>
      <c r="H4416" s="109" t="s">
        <v>840</v>
      </c>
    </row>
    <row r="4417" spans="1:8" ht="16.5" thickBot="1">
      <c r="A4417" s="12" t="s">
        <v>15</v>
      </c>
      <c r="B4417" s="24">
        <v>7.2999999999999995E-2</v>
      </c>
      <c r="C4417" s="26">
        <v>0.25700000000000001</v>
      </c>
      <c r="D4417" s="24">
        <v>4.8000000000000001E-2</v>
      </c>
      <c r="E4417" s="26">
        <v>1.7999999999999999E-2</v>
      </c>
      <c r="F4417" s="26">
        <v>0.05</v>
      </c>
      <c r="G4417" s="26">
        <v>5.2999999999999999E-2</v>
      </c>
      <c r="H4417" s="109" t="s">
        <v>841</v>
      </c>
    </row>
    <row r="4418" spans="1:8" ht="16.5" thickBot="1">
      <c r="A4418" s="12" t="s">
        <v>16</v>
      </c>
      <c r="B4418" s="24">
        <v>1.691244</v>
      </c>
      <c r="C4418" s="26">
        <v>18.157914010000002</v>
      </c>
      <c r="D4418" s="24">
        <v>0.39</v>
      </c>
      <c r="E4418" s="26">
        <v>2.351</v>
      </c>
      <c r="F4418" s="26">
        <v>2.153</v>
      </c>
      <c r="G4418" s="26">
        <v>29.338000000000001</v>
      </c>
      <c r="H4418" s="109" t="s">
        <v>844</v>
      </c>
    </row>
    <row r="4419" spans="1:8" ht="16.5" thickBot="1">
      <c r="A4419" s="12" t="s">
        <v>17</v>
      </c>
      <c r="B4419" s="24">
        <v>0.28299999999999997</v>
      </c>
      <c r="C4419" s="26">
        <v>1.143</v>
      </c>
      <c r="D4419" s="24">
        <v>2.149</v>
      </c>
      <c r="E4419" s="26">
        <v>25.963999999999999</v>
      </c>
      <c r="F4419" s="26">
        <v>0.85499999999999998</v>
      </c>
      <c r="G4419" s="26">
        <v>10.141</v>
      </c>
      <c r="H4419" s="109" t="s">
        <v>845</v>
      </c>
    </row>
    <row r="4420" spans="1:8" ht="16.5" thickBot="1">
      <c r="A4420" s="12" t="s">
        <v>18</v>
      </c>
      <c r="B4420" s="24">
        <v>0</v>
      </c>
      <c r="C4420" s="26">
        <v>0</v>
      </c>
      <c r="D4420" s="24">
        <v>0</v>
      </c>
      <c r="E4420" s="26">
        <v>0</v>
      </c>
      <c r="F4420" s="26">
        <v>0</v>
      </c>
      <c r="G4420" s="26">
        <v>0</v>
      </c>
      <c r="H4420" s="109" t="s">
        <v>820</v>
      </c>
    </row>
    <row r="4421" spans="1:8" ht="16.5" thickBot="1">
      <c r="A4421" s="12" t="s">
        <v>19</v>
      </c>
      <c r="B4421" s="24">
        <v>1.8800000000000001E-2</v>
      </c>
      <c r="C4421" s="26">
        <v>0.61099999999999999</v>
      </c>
      <c r="D4421" s="24">
        <v>6.6986968783428968E-2</v>
      </c>
      <c r="E4421" s="26">
        <v>1.0049999999999999</v>
      </c>
      <c r="F4421" s="26">
        <f>D4421/E4421*G4421</f>
        <v>2.2728911796168438E-2</v>
      </c>
      <c r="G4421" s="26">
        <v>0.34100000000000003</v>
      </c>
      <c r="H4421" s="109" t="s">
        <v>20</v>
      </c>
    </row>
    <row r="4422" spans="1:8" ht="16.5" thickBot="1">
      <c r="A4422" s="12" t="s">
        <v>21</v>
      </c>
      <c r="B4422" s="24">
        <v>0</v>
      </c>
      <c r="C4422" s="26">
        <v>0</v>
      </c>
      <c r="D4422" s="24">
        <v>3.9E-2</v>
      </c>
      <c r="E4422" s="26">
        <v>3.9E-2</v>
      </c>
      <c r="F4422" s="26">
        <v>2.5000000000000001E-2</v>
      </c>
      <c r="G4422" s="26">
        <v>2.7E-2</v>
      </c>
      <c r="H4422" s="109" t="s">
        <v>846</v>
      </c>
    </row>
    <row r="4423" spans="1:8" ht="16.5" thickBot="1">
      <c r="A4423" s="12" t="s">
        <v>22</v>
      </c>
      <c r="B4423" s="24">
        <v>0.20083009708737865</v>
      </c>
      <c r="C4423" s="26">
        <v>1.0999999999999999E-2</v>
      </c>
      <c r="D4423" s="24">
        <v>2.2549999999999999</v>
      </c>
      <c r="E4423" s="26">
        <v>1.599</v>
      </c>
      <c r="F4423" s="26">
        <v>0.627</v>
      </c>
      <c r="G4423" s="26">
        <v>0.74099999999999999</v>
      </c>
      <c r="H4423" s="109" t="s">
        <v>847</v>
      </c>
    </row>
    <row r="4424" spans="1:8" ht="16.5" thickBot="1">
      <c r="A4424" s="12" t="s">
        <v>23</v>
      </c>
      <c r="B4424" s="24">
        <v>4.8000000000000001E-2</v>
      </c>
      <c r="C4424" s="26">
        <v>0.35899999999999999</v>
      </c>
      <c r="D4424" s="24">
        <v>6.0999999999999999E-2</v>
      </c>
      <c r="E4424" s="26">
        <v>0.64500000000000002</v>
      </c>
      <c r="F4424" s="26">
        <v>6.9000000000000006E-2</v>
      </c>
      <c r="G4424" s="26">
        <v>0.76500000000000001</v>
      </c>
      <c r="H4424" s="109" t="s">
        <v>856</v>
      </c>
    </row>
    <row r="4425" spans="1:8" ht="16.5" thickBot="1">
      <c r="A4425" s="12" t="s">
        <v>24</v>
      </c>
      <c r="B4425" s="24">
        <v>0</v>
      </c>
      <c r="C4425" s="26">
        <v>0</v>
      </c>
      <c r="D4425" s="24">
        <v>0</v>
      </c>
      <c r="E4425" s="26">
        <v>0</v>
      </c>
      <c r="F4425" s="26">
        <v>0</v>
      </c>
      <c r="G4425" s="26">
        <v>0</v>
      </c>
      <c r="H4425" s="109" t="s">
        <v>818</v>
      </c>
    </row>
    <row r="4426" spans="1:8" ht="16.5" thickBot="1">
      <c r="A4426" s="12" t="s">
        <v>25</v>
      </c>
      <c r="B4426" s="24">
        <v>0</v>
      </c>
      <c r="C4426" s="26">
        <v>0</v>
      </c>
      <c r="D4426" s="24">
        <v>0</v>
      </c>
      <c r="E4426" s="26">
        <v>0</v>
      </c>
      <c r="F4426" s="26">
        <v>0</v>
      </c>
      <c r="G4426" s="26">
        <v>0</v>
      </c>
      <c r="H4426" s="109" t="s">
        <v>26</v>
      </c>
    </row>
    <row r="4427" spans="1:8" ht="16.5" thickBot="1">
      <c r="A4427" s="12" t="s">
        <v>27</v>
      </c>
      <c r="B4427" s="24">
        <v>0</v>
      </c>
      <c r="C4427" s="26">
        <v>0</v>
      </c>
      <c r="D4427" s="24">
        <v>0</v>
      </c>
      <c r="E4427" s="26">
        <v>0</v>
      </c>
      <c r="F4427" s="26">
        <v>0</v>
      </c>
      <c r="G4427" s="26">
        <v>0</v>
      </c>
      <c r="H4427" s="109" t="s">
        <v>851</v>
      </c>
    </row>
    <row r="4428" spans="1:8" ht="16.5" thickBot="1">
      <c r="A4428" s="12" t="s">
        <v>28</v>
      </c>
      <c r="B4428" s="24">
        <v>0</v>
      </c>
      <c r="C4428" s="26">
        <v>0</v>
      </c>
      <c r="D4428" s="24">
        <v>0</v>
      </c>
      <c r="E4428" s="26">
        <v>0</v>
      </c>
      <c r="F4428" s="26">
        <v>0</v>
      </c>
      <c r="G4428" s="26">
        <v>0</v>
      </c>
      <c r="H4428" s="109" t="s">
        <v>853</v>
      </c>
    </row>
    <row r="4429" spans="1:8" ht="16.5" thickBot="1">
      <c r="A4429" s="12" t="s">
        <v>29</v>
      </c>
      <c r="B4429" s="24">
        <v>0</v>
      </c>
      <c r="C4429" s="26">
        <v>0</v>
      </c>
      <c r="D4429" s="24">
        <v>0</v>
      </c>
      <c r="E4429" s="26">
        <v>0</v>
      </c>
      <c r="F4429" s="26">
        <v>0</v>
      </c>
      <c r="G4429" s="26">
        <v>0</v>
      </c>
      <c r="H4429" s="109" t="s">
        <v>821</v>
      </c>
    </row>
    <row r="4430" spans="1:8" ht="16.5" thickBot="1">
      <c r="A4430" s="12" t="s">
        <v>30</v>
      </c>
      <c r="B4430" s="24">
        <v>0</v>
      </c>
      <c r="C4430" s="26">
        <v>0</v>
      </c>
      <c r="D4430" s="24">
        <v>0</v>
      </c>
      <c r="E4430" s="26">
        <v>0</v>
      </c>
      <c r="F4430" s="26">
        <v>0</v>
      </c>
      <c r="G4430" s="26">
        <v>0</v>
      </c>
      <c r="H4430" s="109" t="s">
        <v>848</v>
      </c>
    </row>
    <row r="4431" spans="1:8" ht="16.5" thickBot="1">
      <c r="A4431" s="12" t="s">
        <v>31</v>
      </c>
      <c r="B4431" s="24">
        <v>3.0000000000000001E-3</v>
      </c>
      <c r="C4431" s="26">
        <v>1.4E-2</v>
      </c>
      <c r="D4431" s="24">
        <v>1E-3</v>
      </c>
      <c r="E4431" s="26">
        <v>6.0000000000000001E-3</v>
      </c>
      <c r="F4431" s="26">
        <v>0</v>
      </c>
      <c r="G4431" s="26">
        <v>1.2E-2</v>
      </c>
      <c r="H4431" s="109" t="s">
        <v>849</v>
      </c>
    </row>
    <row r="4432" spans="1:8" ht="16.5" thickBot="1">
      <c r="A4432" s="12" t="s">
        <v>32</v>
      </c>
      <c r="B4432" s="24">
        <v>0.61799999999999999</v>
      </c>
      <c r="C4432" s="26">
        <v>7.9530000000000003</v>
      </c>
      <c r="D4432" s="24">
        <v>1.627</v>
      </c>
      <c r="E4432" s="26">
        <v>21.21</v>
      </c>
      <c r="F4432" s="26">
        <v>1.3</v>
      </c>
      <c r="G4432" s="26">
        <v>18.359000000000002</v>
      </c>
      <c r="H4432" s="109" t="s">
        <v>854</v>
      </c>
    </row>
    <row r="4433" spans="1:8" ht="16.5" thickBot="1">
      <c r="A4433" s="12" t="s">
        <v>33</v>
      </c>
      <c r="B4433" s="24">
        <v>6.1065805924041436</v>
      </c>
      <c r="C4433" s="26">
        <v>9.3010000000000002</v>
      </c>
      <c r="D4433" s="24">
        <v>0.35793037051444127</v>
      </c>
      <c r="E4433" s="26">
        <v>5.37</v>
      </c>
      <c r="F4433" s="26">
        <f>D4433/E4433*G4433</f>
        <v>0.11224483127491976</v>
      </c>
      <c r="G4433" s="26">
        <v>1.6839999999999999</v>
      </c>
      <c r="H4433" s="109" t="s">
        <v>852</v>
      </c>
    </row>
    <row r="4434" spans="1:8" ht="16.5" thickBot="1">
      <c r="A4434" s="12" t="s">
        <v>34</v>
      </c>
      <c r="B4434" s="24">
        <v>0.62</v>
      </c>
      <c r="C4434" s="26">
        <v>6.7110000000000003</v>
      </c>
      <c r="D4434" s="24">
        <v>0.23200000000000001</v>
      </c>
      <c r="E4434" s="26">
        <v>2.9969999999999999</v>
      </c>
      <c r="F4434" s="26">
        <v>0.16800000000000001</v>
      </c>
      <c r="G4434" s="26">
        <v>2.92</v>
      </c>
      <c r="H4434" s="109" t="s">
        <v>850</v>
      </c>
    </row>
    <row r="4435" spans="1:8" ht="16.5" thickBot="1">
      <c r="A4435" s="12" t="s">
        <v>35</v>
      </c>
      <c r="B4435" s="24">
        <v>0</v>
      </c>
      <c r="C4435" s="26">
        <v>0</v>
      </c>
      <c r="D4435" s="24">
        <v>0</v>
      </c>
      <c r="E4435" s="26">
        <v>3.0000000000000001E-3</v>
      </c>
      <c r="F4435" s="26">
        <v>0</v>
      </c>
      <c r="G4435" s="26">
        <v>0</v>
      </c>
      <c r="H4435" s="109" t="s">
        <v>36</v>
      </c>
    </row>
    <row r="4436" spans="1:8" ht="16.5" thickBot="1">
      <c r="A4436" s="54" t="s">
        <v>37</v>
      </c>
      <c r="B4436" s="27">
        <v>2.5999999999999999E-2</v>
      </c>
      <c r="C4436" s="28">
        <v>6.8000000000000005E-2</v>
      </c>
      <c r="D4436" s="27">
        <v>0</v>
      </c>
      <c r="E4436" s="28">
        <v>6.0999999999999999E-2</v>
      </c>
      <c r="F4436" s="26">
        <f>D4436/E4436*G4436</f>
        <v>0</v>
      </c>
      <c r="G4436" s="26">
        <v>1E-3</v>
      </c>
      <c r="H4436" s="108" t="s">
        <v>38</v>
      </c>
    </row>
    <row r="4437" spans="1:8" ht="16.5" thickBot="1">
      <c r="A4437" s="75" t="s">
        <v>552</v>
      </c>
      <c r="B4437" s="77">
        <f t="shared" ref="B4437" si="600">SUM(B4415:B4436)</f>
        <v>11.379454689491523</v>
      </c>
      <c r="C4437" s="77">
        <f t="shared" ref="C4437" si="601">SUM(C4415:C4436)</f>
        <v>64.255914010000012</v>
      </c>
      <c r="D4437" s="77">
        <f t="shared" ref="D4437" si="602">SUM(D4415:D4436)</f>
        <v>7.2329173392978703</v>
      </c>
      <c r="E4437" s="77">
        <f t="shared" ref="E4437:G4437" si="603">SUM(E4415:E4436)</f>
        <v>61.295000000000002</v>
      </c>
      <c r="F4437" s="77">
        <f t="shared" si="603"/>
        <v>5.547973743071088</v>
      </c>
      <c r="G4437" s="77">
        <f t="shared" si="603"/>
        <v>65.289000000000001</v>
      </c>
      <c r="H4437" s="118" t="s">
        <v>855</v>
      </c>
    </row>
    <row r="4438" spans="1:8" ht="16.5" thickBot="1">
      <c r="A4438" s="75" t="s">
        <v>545</v>
      </c>
      <c r="B4438" s="77">
        <v>253.69647599122638</v>
      </c>
      <c r="C4438" s="77">
        <v>1920.6</v>
      </c>
      <c r="D4438" s="77">
        <v>244.55965143415403</v>
      </c>
      <c r="E4438" s="77">
        <v>1851.43</v>
      </c>
      <c r="F4438" s="126">
        <f>D4438/E4438*G4438</f>
        <v>288.39646337043871</v>
      </c>
      <c r="G4438" s="126">
        <v>2183.2950000000001</v>
      </c>
      <c r="H4438" s="112" t="s">
        <v>553</v>
      </c>
    </row>
    <row r="4439" spans="1:8">
      <c r="A4439" s="86"/>
      <c r="B4439" s="87"/>
      <c r="C4439" s="87"/>
      <c r="D4439" s="87"/>
      <c r="E4439" s="87"/>
      <c r="F4439" s="87"/>
      <c r="G4439" s="87"/>
      <c r="H4439" s="115"/>
    </row>
    <row r="4440" spans="1:8">
      <c r="A4440" s="119" t="s">
        <v>389</v>
      </c>
      <c r="B4440" s="102"/>
      <c r="C4440" s="102"/>
      <c r="D4440" s="102"/>
      <c r="E4440" s="102"/>
      <c r="F4440" s="102"/>
      <c r="G4440" s="102"/>
      <c r="H4440" s="120" t="s">
        <v>390</v>
      </c>
    </row>
    <row r="4441" spans="1:8" ht="22.5" customHeight="1">
      <c r="A4441" s="67" t="s">
        <v>770</v>
      </c>
      <c r="C4441" s="50"/>
      <c r="D4441" s="50"/>
      <c r="E4441" s="50"/>
      <c r="F4441" s="50"/>
      <c r="G4441" s="50"/>
      <c r="H4441" s="66" t="s">
        <v>406</v>
      </c>
    </row>
    <row r="4442" spans="1:8" ht="16.5" customHeight="1" thickBot="1">
      <c r="A4442" s="68" t="s">
        <v>43</v>
      </c>
      <c r="E4442" s="38"/>
      <c r="G4442" s="38" t="s">
        <v>477</v>
      </c>
      <c r="H4442" s="38" t="s">
        <v>476</v>
      </c>
    </row>
    <row r="4443" spans="1:8" ht="16.5" thickBot="1">
      <c r="A4443" s="55" t="s">
        <v>7</v>
      </c>
      <c r="B4443" s="238">
        <v>2016</v>
      </c>
      <c r="C4443" s="239"/>
      <c r="D4443" s="238">
        <v>2017</v>
      </c>
      <c r="E4443" s="239"/>
      <c r="F4443" s="238">
        <v>2018</v>
      </c>
      <c r="G4443" s="239"/>
      <c r="H4443" s="56" t="s">
        <v>3</v>
      </c>
    </row>
    <row r="4444" spans="1:8">
      <c r="A4444" s="57"/>
      <c r="B4444" s="54" t="s">
        <v>46</v>
      </c>
      <c r="C4444" s="103" t="s">
        <v>47</v>
      </c>
      <c r="D4444" s="103" t="s">
        <v>46</v>
      </c>
      <c r="E4444" s="22" t="s">
        <v>47</v>
      </c>
      <c r="F4444" s="209" t="s">
        <v>46</v>
      </c>
      <c r="G4444" s="22" t="s">
        <v>47</v>
      </c>
      <c r="H4444" s="58"/>
    </row>
    <row r="4445" spans="1:8" ht="16.5" thickBot="1">
      <c r="A4445" s="59"/>
      <c r="B4445" s="23" t="s">
        <v>48</v>
      </c>
      <c r="C4445" s="6" t="s">
        <v>49</v>
      </c>
      <c r="D4445" s="107" t="s">
        <v>48</v>
      </c>
      <c r="E4445" s="2" t="s">
        <v>49</v>
      </c>
      <c r="F4445" s="210" t="s">
        <v>48</v>
      </c>
      <c r="G4445" s="2" t="s">
        <v>49</v>
      </c>
      <c r="H4445" s="60"/>
    </row>
    <row r="4446" spans="1:8" ht="17.25" thickTop="1" thickBot="1">
      <c r="A4446" s="12" t="s">
        <v>13</v>
      </c>
      <c r="B4446" s="24">
        <v>0.29899999999999999</v>
      </c>
      <c r="C4446" s="26">
        <v>0.54300000000000004</v>
      </c>
      <c r="D4446" s="24">
        <v>0.96</v>
      </c>
      <c r="E4446" s="26">
        <v>1.772</v>
      </c>
      <c r="F4446" s="26">
        <v>0.59199999999999997</v>
      </c>
      <c r="G4446" s="26">
        <v>1.276</v>
      </c>
      <c r="H4446" s="109" t="s">
        <v>819</v>
      </c>
    </row>
    <row r="4447" spans="1:8" ht="16.5" thickBot="1">
      <c r="A4447" s="12" t="s">
        <v>14</v>
      </c>
      <c r="B4447" s="24">
        <v>12.929</v>
      </c>
      <c r="C4447" s="26">
        <v>29.946999999999999</v>
      </c>
      <c r="D4447" s="24">
        <v>15.314</v>
      </c>
      <c r="E4447" s="26">
        <v>33.998999999999995</v>
      </c>
      <c r="F4447" s="26">
        <v>15.709</v>
      </c>
      <c r="G4447" s="26">
        <v>46.582000000000001</v>
      </c>
      <c r="H4447" s="109" t="s">
        <v>840</v>
      </c>
    </row>
    <row r="4448" spans="1:8" ht="16.5" thickBot="1">
      <c r="A4448" s="12" t="s">
        <v>15</v>
      </c>
      <c r="B4448" s="24">
        <v>1.7390000000000001</v>
      </c>
      <c r="C4448" s="26">
        <v>2.778</v>
      </c>
      <c r="D4448" s="24">
        <v>1.2609999999999999</v>
      </c>
      <c r="E4448" s="26">
        <v>2.105</v>
      </c>
      <c r="F4448" s="26">
        <v>3.7069999999999999</v>
      </c>
      <c r="G4448" s="26">
        <v>7.43</v>
      </c>
      <c r="H4448" s="109" t="s">
        <v>841</v>
      </c>
    </row>
    <row r="4449" spans="1:8" ht="16.5" thickBot="1">
      <c r="A4449" s="12" t="s">
        <v>16</v>
      </c>
      <c r="B4449" s="24">
        <v>3.882727</v>
      </c>
      <c r="C4449" s="26">
        <v>12.99885055</v>
      </c>
      <c r="D4449" s="24">
        <v>6.36245773381295</v>
      </c>
      <c r="E4449" s="26">
        <v>22.786000000000001</v>
      </c>
      <c r="F4449" s="26">
        <v>7.33</v>
      </c>
      <c r="G4449" s="26">
        <v>36.17</v>
      </c>
      <c r="H4449" s="109" t="s">
        <v>844</v>
      </c>
    </row>
    <row r="4450" spans="1:8" ht="16.5" thickBot="1">
      <c r="A4450" s="12" t="s">
        <v>17</v>
      </c>
      <c r="B4450" s="24">
        <v>0.53500799999999993</v>
      </c>
      <c r="C4450" s="26">
        <v>2.10471901887</v>
      </c>
      <c r="D4450" s="24">
        <v>1.136865</v>
      </c>
      <c r="E4450" s="26">
        <v>4.9777858260000007</v>
      </c>
      <c r="F4450" s="26">
        <v>0.17399999999999999</v>
      </c>
      <c r="G4450" s="26">
        <v>1.3560000000000001</v>
      </c>
      <c r="H4450" s="109" t="s">
        <v>845</v>
      </c>
    </row>
    <row r="4451" spans="1:8" ht="16.5" thickBot="1">
      <c r="A4451" s="12" t="s">
        <v>18</v>
      </c>
      <c r="B4451" s="24">
        <v>0</v>
      </c>
      <c r="C4451" s="26">
        <v>0</v>
      </c>
      <c r="D4451" s="24">
        <v>0</v>
      </c>
      <c r="E4451" s="26">
        <v>0</v>
      </c>
      <c r="F4451" s="26">
        <v>0</v>
      </c>
      <c r="G4451" s="26">
        <v>0</v>
      </c>
      <c r="H4451" s="109" t="s">
        <v>820</v>
      </c>
    </row>
    <row r="4452" spans="1:8" ht="16.5" thickBot="1">
      <c r="A4452" s="12" t="s">
        <v>19</v>
      </c>
      <c r="B4452" s="24">
        <v>1E-3</v>
      </c>
      <c r="C4452" s="26">
        <v>2E-3</v>
      </c>
      <c r="D4452" s="24">
        <v>0</v>
      </c>
      <c r="E4452" s="26">
        <v>0</v>
      </c>
      <c r="F4452" s="26">
        <v>0.224</v>
      </c>
      <c r="G4452" s="26">
        <v>0.10299999999999999</v>
      </c>
      <c r="H4452" s="109" t="s">
        <v>20</v>
      </c>
    </row>
    <row r="4453" spans="1:8" ht="16.5" thickBot="1">
      <c r="A4453" s="12" t="s">
        <v>21</v>
      </c>
      <c r="B4453" s="24">
        <v>18.911000000000001</v>
      </c>
      <c r="C4453" s="26">
        <v>15.944000000000001</v>
      </c>
      <c r="D4453" s="24">
        <v>12.724</v>
      </c>
      <c r="E4453" s="26">
        <v>13.638000000000002</v>
      </c>
      <c r="F4453" s="26">
        <v>9.8789999999999996</v>
      </c>
      <c r="G4453" s="26">
        <v>14.253</v>
      </c>
      <c r="H4453" s="109" t="s">
        <v>846</v>
      </c>
    </row>
    <row r="4454" spans="1:8" ht="16.5" thickBot="1">
      <c r="A4454" s="12" t="s">
        <v>22</v>
      </c>
      <c r="B4454" s="24">
        <v>0.29799999999999999</v>
      </c>
      <c r="C4454" s="26">
        <v>1.1919999999999999</v>
      </c>
      <c r="D4454" s="24">
        <v>1.4339999999999999</v>
      </c>
      <c r="E4454" s="26">
        <v>1.327</v>
      </c>
      <c r="F4454" s="26">
        <v>0</v>
      </c>
      <c r="G4454" s="26">
        <v>2.3570000000000002</v>
      </c>
      <c r="H4454" s="109" t="s">
        <v>847</v>
      </c>
    </row>
    <row r="4455" spans="1:8" ht="16.5" thickBot="1">
      <c r="A4455" s="12" t="s">
        <v>23</v>
      </c>
      <c r="B4455" s="24">
        <v>6.0000000000000001E-3</v>
      </c>
      <c r="C4455" s="26">
        <v>0.192</v>
      </c>
      <c r="D4455" s="24">
        <v>0</v>
      </c>
      <c r="E4455" s="26">
        <v>0</v>
      </c>
      <c r="F4455" s="26">
        <v>0</v>
      </c>
      <c r="G4455" s="26">
        <v>2E-3</v>
      </c>
      <c r="H4455" s="109" t="s">
        <v>856</v>
      </c>
    </row>
    <row r="4456" spans="1:8" ht="16.5" thickBot="1">
      <c r="A4456" s="12" t="s">
        <v>24</v>
      </c>
      <c r="B4456" s="24">
        <v>7.173</v>
      </c>
      <c r="C4456" s="26">
        <v>9.8290000000000006</v>
      </c>
      <c r="D4456" s="24">
        <v>5.7510000000000003</v>
      </c>
      <c r="E4456" s="26">
        <v>8.5359999999999996</v>
      </c>
      <c r="F4456" s="26">
        <v>6.9950000000000001</v>
      </c>
      <c r="G4456" s="26">
        <v>9.0779999999999994</v>
      </c>
      <c r="H4456" s="109" t="s">
        <v>818</v>
      </c>
    </row>
    <row r="4457" spans="1:8" ht="16.5" thickBot="1">
      <c r="A4457" s="12" t="s">
        <v>25</v>
      </c>
      <c r="B4457" s="24">
        <v>0</v>
      </c>
      <c r="C4457" s="26">
        <v>1E-3</v>
      </c>
      <c r="D4457" s="24">
        <v>5.6000000000000001E-2</v>
      </c>
      <c r="E4457" s="26">
        <v>6.2E-2</v>
      </c>
      <c r="F4457" s="26">
        <v>3.0000000000000001E-3</v>
      </c>
      <c r="G4457" s="26">
        <v>7.0000000000000001E-3</v>
      </c>
      <c r="H4457" s="109" t="s">
        <v>26</v>
      </c>
    </row>
    <row r="4458" spans="1:8" ht="16.5" thickBot="1">
      <c r="A4458" s="12" t="s">
        <v>27</v>
      </c>
      <c r="B4458" s="24">
        <v>112.11769200000001</v>
      </c>
      <c r="C4458" s="26">
        <v>139.00989959999998</v>
      </c>
      <c r="D4458" s="24">
        <v>93.686270999999991</v>
      </c>
      <c r="E4458" s="26">
        <v>63.5578346</v>
      </c>
      <c r="F4458" s="26">
        <v>302.16317402597406</v>
      </c>
      <c r="G4458" s="26">
        <v>264.18395700000002</v>
      </c>
      <c r="H4458" s="109" t="s">
        <v>851</v>
      </c>
    </row>
    <row r="4459" spans="1:8" ht="16.5" thickBot="1">
      <c r="A4459" s="12" t="s">
        <v>28</v>
      </c>
      <c r="B4459" s="24">
        <v>0</v>
      </c>
      <c r="C4459" s="26">
        <v>0</v>
      </c>
      <c r="D4459" s="24">
        <v>0</v>
      </c>
      <c r="E4459" s="26">
        <v>0</v>
      </c>
      <c r="F4459" s="26">
        <v>0</v>
      </c>
      <c r="G4459" s="26">
        <v>2.8000000000000001E-2</v>
      </c>
      <c r="H4459" s="109" t="s">
        <v>853</v>
      </c>
    </row>
    <row r="4460" spans="1:8" ht="16.5" thickBot="1">
      <c r="A4460" s="12" t="s">
        <v>29</v>
      </c>
      <c r="B4460" s="24">
        <v>0</v>
      </c>
      <c r="C4460" s="26">
        <v>0</v>
      </c>
      <c r="D4460" s="24">
        <v>0</v>
      </c>
      <c r="E4460" s="26">
        <v>0</v>
      </c>
      <c r="F4460" s="26">
        <v>0</v>
      </c>
      <c r="G4460" s="26">
        <v>0</v>
      </c>
      <c r="H4460" s="109" t="s">
        <v>821</v>
      </c>
    </row>
    <row r="4461" spans="1:8" ht="16.5" thickBot="1">
      <c r="A4461" s="12" t="s">
        <v>30</v>
      </c>
      <c r="B4461" s="24">
        <v>4.0000000000000001E-3</v>
      </c>
      <c r="C4461" s="26">
        <v>2E-3</v>
      </c>
      <c r="D4461" s="24">
        <v>2.1999999999999999E-2</v>
      </c>
      <c r="E4461" s="26">
        <v>3.5000000000000003E-2</v>
      </c>
      <c r="F4461" s="26">
        <v>8.3000000000000004E-2</v>
      </c>
      <c r="G4461" s="26">
        <v>0.09</v>
      </c>
      <c r="H4461" s="109" t="s">
        <v>848</v>
      </c>
    </row>
    <row r="4462" spans="1:8" ht="16.5" thickBot="1">
      <c r="A4462" s="12" t="s">
        <v>31</v>
      </c>
      <c r="B4462" s="24">
        <v>6.0000000000000001E-3</v>
      </c>
      <c r="C4462" s="26">
        <v>8.5999999999999993E-2</v>
      </c>
      <c r="D4462" s="24">
        <v>0.10100000000000001</v>
      </c>
      <c r="E4462" s="26">
        <v>0.57899999999999996</v>
      </c>
      <c r="F4462" s="26">
        <v>7.9000000000000001E-2</v>
      </c>
      <c r="G4462" s="26">
        <v>0.621</v>
      </c>
      <c r="H4462" s="109" t="s">
        <v>849</v>
      </c>
    </row>
    <row r="4463" spans="1:8" ht="16.5" thickBot="1">
      <c r="A4463" s="12" t="s">
        <v>32</v>
      </c>
      <c r="B4463" s="24">
        <v>0.83645333333333338</v>
      </c>
      <c r="C4463" s="26">
        <v>2.7719999999999998</v>
      </c>
      <c r="D4463" s="24">
        <v>1.226</v>
      </c>
      <c r="E4463" s="26">
        <v>3.0680000000000001</v>
      </c>
      <c r="F4463" s="26">
        <v>1.012</v>
      </c>
      <c r="G4463" s="26">
        <v>3.4750000000000001</v>
      </c>
      <c r="H4463" s="109" t="s">
        <v>854</v>
      </c>
    </row>
    <row r="4464" spans="1:8" ht="16.5" thickBot="1">
      <c r="A4464" s="12" t="s">
        <v>33</v>
      </c>
      <c r="B4464" s="24">
        <v>21.02</v>
      </c>
      <c r="C4464" s="26">
        <v>22.340030135610245</v>
      </c>
      <c r="D4464" s="24">
        <v>34.329000000000001</v>
      </c>
      <c r="E4464" s="26">
        <v>35.291100801349643</v>
      </c>
      <c r="F4464" s="26">
        <v>0</v>
      </c>
      <c r="G4464" s="26">
        <v>22.036000000000001</v>
      </c>
      <c r="H4464" s="109" t="s">
        <v>852</v>
      </c>
    </row>
    <row r="4465" spans="1:8" ht="16.5" thickBot="1">
      <c r="A4465" s="12" t="s">
        <v>34</v>
      </c>
      <c r="B4465" s="24">
        <v>217.601</v>
      </c>
      <c r="C4465" s="26">
        <v>288.38499999999999</v>
      </c>
      <c r="D4465" s="24">
        <v>247.44800000000001</v>
      </c>
      <c r="E4465" s="26">
        <v>340.69100000000003</v>
      </c>
      <c r="F4465" s="26">
        <v>293.39699999999999</v>
      </c>
      <c r="G4465" s="26">
        <v>412.40499999999997</v>
      </c>
      <c r="H4465" s="109" t="s">
        <v>850</v>
      </c>
    </row>
    <row r="4466" spans="1:8" ht="16.5" thickBot="1">
      <c r="A4466" s="12" t="s">
        <v>35</v>
      </c>
      <c r="B4466" s="24">
        <v>572.64499999999998</v>
      </c>
      <c r="C4466" s="26">
        <v>331.53800000000001</v>
      </c>
      <c r="D4466" s="24">
        <v>496.91800000000001</v>
      </c>
      <c r="E4466" s="26">
        <v>270.755</v>
      </c>
      <c r="F4466" s="26">
        <v>679.95699999999999</v>
      </c>
      <c r="G4466" s="26">
        <v>421.738</v>
      </c>
      <c r="H4466" s="109" t="s">
        <v>836</v>
      </c>
    </row>
    <row r="4467" spans="1:8" ht="16.5" thickBot="1">
      <c r="A4467" s="54" t="s">
        <v>37</v>
      </c>
      <c r="B4467" s="27">
        <v>31.572933975127054</v>
      </c>
      <c r="C4467" s="28">
        <v>58.609000000000002</v>
      </c>
      <c r="D4467" s="27">
        <v>42.42</v>
      </c>
      <c r="E4467" s="28">
        <v>63.304000000000002</v>
      </c>
      <c r="F4467" s="26">
        <v>40.238999999999997</v>
      </c>
      <c r="G4467" s="26">
        <v>75.995999999999995</v>
      </c>
      <c r="H4467" s="108" t="s">
        <v>38</v>
      </c>
    </row>
    <row r="4468" spans="1:8" ht="16.5" thickBot="1">
      <c r="A4468" s="75" t="s">
        <v>552</v>
      </c>
      <c r="B4468" s="77">
        <f t="shared" ref="B4468" si="604">SUM(B4446:B4467)</f>
        <v>1001.5768143084604</v>
      </c>
      <c r="C4468" s="77">
        <f t="shared" ref="C4468" si="605">SUM(C4446:C4467)</f>
        <v>918.27349930448031</v>
      </c>
      <c r="D4468" s="77">
        <f t="shared" ref="D4468" si="606">SUM(D4446:D4467)</f>
        <v>961.14959373381294</v>
      </c>
      <c r="E4468" s="77">
        <f t="shared" ref="E4468" si="607">SUM(E4446:E4467)</f>
        <v>866.48372122734963</v>
      </c>
      <c r="F4468" s="77">
        <v>1361.5431740259742</v>
      </c>
      <c r="G4468" s="77">
        <v>1319.1869570000001</v>
      </c>
      <c r="H4468" s="77" t="s">
        <v>835</v>
      </c>
    </row>
    <row r="4469" spans="1:8" ht="16.5" thickBot="1">
      <c r="A4469" s="75" t="s">
        <v>545</v>
      </c>
      <c r="B4469" s="77">
        <v>14995.272999999999</v>
      </c>
      <c r="C4469" s="77">
        <v>41475.646999999997</v>
      </c>
      <c r="D4469" s="77">
        <v>16163.558000000001</v>
      </c>
      <c r="E4469" s="77">
        <v>44121.264999999999</v>
      </c>
      <c r="F4469" s="77">
        <v>17119.929</v>
      </c>
      <c r="G4469" s="77">
        <v>47235.587</v>
      </c>
      <c r="H4469" s="77" t="s">
        <v>553</v>
      </c>
    </row>
    <row r="4471" spans="1:8">
      <c r="A4471" s="119" t="s">
        <v>392</v>
      </c>
      <c r="B4471" s="102"/>
      <c r="C4471" s="102"/>
      <c r="D4471" s="102"/>
      <c r="E4471" s="102"/>
      <c r="F4471" s="102"/>
      <c r="G4471" s="102"/>
      <c r="H4471" s="120" t="s">
        <v>393</v>
      </c>
    </row>
    <row r="4472" spans="1:8" ht="18" customHeight="1">
      <c r="A4472" s="67" t="s">
        <v>771</v>
      </c>
      <c r="C4472" s="50"/>
      <c r="D4472" s="50"/>
      <c r="E4472" s="50"/>
      <c r="F4472" s="50"/>
      <c r="G4472" s="50"/>
      <c r="H4472" s="66" t="s">
        <v>409</v>
      </c>
    </row>
    <row r="4473" spans="1:8" ht="16.5" customHeight="1" thickBot="1">
      <c r="A4473" s="68" t="s">
        <v>43</v>
      </c>
      <c r="E4473" s="38"/>
      <c r="G4473" s="38" t="s">
        <v>477</v>
      </c>
      <c r="H4473" s="38" t="s">
        <v>476</v>
      </c>
    </row>
    <row r="4474" spans="1:8" ht="16.5" thickBot="1">
      <c r="A4474" s="55" t="s">
        <v>7</v>
      </c>
      <c r="B4474" s="238">
        <v>2016</v>
      </c>
      <c r="C4474" s="239"/>
      <c r="D4474" s="238">
        <v>2017</v>
      </c>
      <c r="E4474" s="239"/>
      <c r="F4474" s="238">
        <v>2018</v>
      </c>
      <c r="G4474" s="239"/>
      <c r="H4474" s="56" t="s">
        <v>3</v>
      </c>
    </row>
    <row r="4475" spans="1:8">
      <c r="A4475" s="57"/>
      <c r="B4475" s="54" t="s">
        <v>46</v>
      </c>
      <c r="C4475" s="100" t="s">
        <v>47</v>
      </c>
      <c r="D4475" s="103" t="s">
        <v>46</v>
      </c>
      <c r="E4475" s="22" t="s">
        <v>47</v>
      </c>
      <c r="F4475" s="103" t="s">
        <v>46</v>
      </c>
      <c r="G4475" s="22" t="s">
        <v>47</v>
      </c>
      <c r="H4475" s="58"/>
    </row>
    <row r="4476" spans="1:8" ht="16.5" thickBot="1">
      <c r="A4476" s="59"/>
      <c r="B4476" s="23" t="s">
        <v>48</v>
      </c>
      <c r="C4476" s="23" t="s">
        <v>49</v>
      </c>
      <c r="D4476" s="107" t="s">
        <v>48</v>
      </c>
      <c r="E4476" s="2" t="s">
        <v>49</v>
      </c>
      <c r="F4476" s="107" t="s">
        <v>48</v>
      </c>
      <c r="G4476" s="2" t="s">
        <v>49</v>
      </c>
      <c r="H4476" s="60"/>
    </row>
    <row r="4477" spans="1:8" ht="17.25" thickTop="1" thickBot="1">
      <c r="A4477" s="12" t="s">
        <v>13</v>
      </c>
      <c r="B4477" s="24">
        <v>9.8000000000000004E-2</v>
      </c>
      <c r="C4477" s="26">
        <v>0.17</v>
      </c>
      <c r="D4477" s="24">
        <v>0</v>
      </c>
      <c r="E4477" s="26">
        <v>0</v>
      </c>
      <c r="F4477" s="26">
        <v>0.104</v>
      </c>
      <c r="G4477" s="26">
        <v>0.254</v>
      </c>
      <c r="H4477" s="109" t="s">
        <v>819</v>
      </c>
    </row>
    <row r="4478" spans="1:8" ht="16.5" thickBot="1">
      <c r="A4478" s="12" t="s">
        <v>14</v>
      </c>
      <c r="B4478" s="24">
        <v>0.90600000000000003</v>
      </c>
      <c r="C4478" s="26">
        <v>3.149</v>
      </c>
      <c r="D4478" s="24">
        <v>1.3240000000000001</v>
      </c>
      <c r="E4478" s="26">
        <v>2.7719999999999998</v>
      </c>
      <c r="F4478" s="26">
        <v>9.0640000000000001</v>
      </c>
      <c r="G4478" s="26">
        <v>26.497</v>
      </c>
      <c r="H4478" s="109" t="s">
        <v>840</v>
      </c>
    </row>
    <row r="4479" spans="1:8" ht="16.5" thickBot="1">
      <c r="A4479" s="12" t="s">
        <v>15</v>
      </c>
      <c r="B4479" s="24">
        <v>0.375</v>
      </c>
      <c r="C4479" s="26">
        <v>0.91400000000000003</v>
      </c>
      <c r="D4479" s="24">
        <v>0.36699999999999999</v>
      </c>
      <c r="E4479" s="26">
        <v>0.79600000000000004</v>
      </c>
      <c r="F4479" s="26">
        <v>6.375</v>
      </c>
      <c r="G4479" s="26">
        <v>8.85</v>
      </c>
      <c r="H4479" s="109" t="s">
        <v>841</v>
      </c>
    </row>
    <row r="4480" spans="1:8" ht="16.5" thickBot="1">
      <c r="A4480" s="12" t="s">
        <v>16</v>
      </c>
      <c r="B4480" s="24">
        <v>2.8000000000000001E-2</v>
      </c>
      <c r="C4480" s="26">
        <v>0.13800000000000001</v>
      </c>
      <c r="D4480" s="24">
        <v>2.7E-2</v>
      </c>
      <c r="E4480" s="26">
        <v>0.13800000000000001</v>
      </c>
      <c r="F4480" s="26">
        <v>1.2E-2</v>
      </c>
      <c r="G4480" s="26">
        <v>5.8000000000000003E-2</v>
      </c>
      <c r="H4480" s="109" t="s">
        <v>844</v>
      </c>
    </row>
    <row r="4481" spans="1:8" ht="16.5" thickBot="1">
      <c r="A4481" s="12" t="s">
        <v>17</v>
      </c>
      <c r="B4481" s="24">
        <v>5.0813999999999998E-2</v>
      </c>
      <c r="C4481" s="26">
        <v>0.12484540283999999</v>
      </c>
      <c r="D4481" s="24">
        <v>0.11928</v>
      </c>
      <c r="E4481" s="26">
        <v>0.49310703026999997</v>
      </c>
      <c r="F4481" s="26">
        <v>7.5999999999999998E-2</v>
      </c>
      <c r="G4481" s="26">
        <v>1.982</v>
      </c>
      <c r="H4481" s="109" t="s">
        <v>845</v>
      </c>
    </row>
    <row r="4482" spans="1:8" ht="16.5" thickBot="1">
      <c r="A4482" s="12" t="s">
        <v>18</v>
      </c>
      <c r="B4482" s="24">
        <v>0</v>
      </c>
      <c r="C4482" s="26">
        <v>0</v>
      </c>
      <c r="D4482" s="24">
        <v>0</v>
      </c>
      <c r="E4482" s="26">
        <v>0</v>
      </c>
      <c r="F4482" s="26">
        <v>0</v>
      </c>
      <c r="G4482" s="26">
        <v>0</v>
      </c>
      <c r="H4482" s="109" t="s">
        <v>820</v>
      </c>
    </row>
    <row r="4483" spans="1:8" ht="16.5" thickBot="1">
      <c r="A4483" s="12" t="s">
        <v>19</v>
      </c>
      <c r="B4483" s="24">
        <v>0</v>
      </c>
      <c r="C4483" s="26">
        <v>0</v>
      </c>
      <c r="D4483" s="24">
        <v>0</v>
      </c>
      <c r="E4483" s="26">
        <v>0</v>
      </c>
      <c r="F4483" s="26">
        <v>3.0000000000000001E-3</v>
      </c>
      <c r="G4483" s="26">
        <v>7.0000000000000001E-3</v>
      </c>
      <c r="H4483" s="109" t="s">
        <v>20</v>
      </c>
    </row>
    <row r="4484" spans="1:8" ht="16.5" thickBot="1">
      <c r="A4484" s="12" t="s">
        <v>21</v>
      </c>
      <c r="B4484" s="24">
        <v>2.7679999999999998</v>
      </c>
      <c r="C4484" s="26">
        <v>3.976</v>
      </c>
      <c r="D4484" s="24">
        <v>5.9279999999999999</v>
      </c>
      <c r="E4484" s="26">
        <v>9.7189999999999994</v>
      </c>
      <c r="F4484" s="26">
        <v>8.1969999999999992</v>
      </c>
      <c r="G4484" s="26">
        <v>15.798999999999999</v>
      </c>
      <c r="H4484" s="109" t="s">
        <v>846</v>
      </c>
    </row>
    <row r="4485" spans="1:8" ht="16.5" thickBot="1">
      <c r="A4485" s="12" t="s">
        <v>22</v>
      </c>
      <c r="B4485" s="24">
        <v>0</v>
      </c>
      <c r="C4485" s="26">
        <v>0</v>
      </c>
      <c r="D4485" s="24">
        <v>8.9999999999999993E-3</v>
      </c>
      <c r="E4485" s="26">
        <v>8.9999999999999993E-3</v>
      </c>
      <c r="F4485" s="26">
        <v>0</v>
      </c>
      <c r="G4485" s="26">
        <v>0</v>
      </c>
      <c r="H4485" s="109" t="s">
        <v>847</v>
      </c>
    </row>
    <row r="4486" spans="1:8" ht="16.5" thickBot="1">
      <c r="A4486" s="12" t="s">
        <v>23</v>
      </c>
      <c r="B4486" s="24">
        <v>0</v>
      </c>
      <c r="C4486" s="26">
        <v>0</v>
      </c>
      <c r="D4486" s="24">
        <v>0</v>
      </c>
      <c r="E4486" s="26">
        <v>0</v>
      </c>
      <c r="F4486" s="26">
        <v>0</v>
      </c>
      <c r="G4486" s="26">
        <v>0</v>
      </c>
      <c r="H4486" s="109" t="s">
        <v>856</v>
      </c>
    </row>
    <row r="4487" spans="1:8" ht="16.5" thickBot="1">
      <c r="A4487" s="12" t="s">
        <v>24</v>
      </c>
      <c r="B4487" s="24">
        <v>0.20399999999999999</v>
      </c>
      <c r="C4487" s="26">
        <v>1.085</v>
      </c>
      <c r="D4487" s="24">
        <v>0.08</v>
      </c>
      <c r="E4487" s="26">
        <v>0.25</v>
      </c>
      <c r="F4487" s="26">
        <v>0.435</v>
      </c>
      <c r="G4487" s="26">
        <v>0.51800000000000002</v>
      </c>
      <c r="H4487" s="109" t="s">
        <v>818</v>
      </c>
    </row>
    <row r="4488" spans="1:8" ht="16.5" thickBot="1">
      <c r="A4488" s="12" t="s">
        <v>25</v>
      </c>
      <c r="B4488" s="24">
        <v>0</v>
      </c>
      <c r="C4488" s="26">
        <v>0</v>
      </c>
      <c r="D4488" s="24">
        <v>0</v>
      </c>
      <c r="E4488" s="26">
        <v>0</v>
      </c>
      <c r="F4488" s="26">
        <v>0</v>
      </c>
      <c r="G4488" s="26">
        <v>0</v>
      </c>
      <c r="H4488" s="109" t="s">
        <v>26</v>
      </c>
    </row>
    <row r="4489" spans="1:8" ht="16.5" thickBot="1">
      <c r="A4489" s="12" t="s">
        <v>27</v>
      </c>
      <c r="B4489" s="24">
        <v>0.499</v>
      </c>
      <c r="C4489" s="26">
        <v>1.2569999999999999</v>
      </c>
      <c r="D4489" s="24">
        <v>0.86399999999999999</v>
      </c>
      <c r="E4489" s="26">
        <v>1.397</v>
      </c>
      <c r="F4489" s="26">
        <v>0</v>
      </c>
      <c r="G4489" s="26">
        <v>0</v>
      </c>
      <c r="H4489" s="109" t="s">
        <v>851</v>
      </c>
    </row>
    <row r="4490" spans="1:8" ht="16.5" thickBot="1">
      <c r="A4490" s="12" t="s">
        <v>28</v>
      </c>
      <c r="B4490" s="24">
        <v>0</v>
      </c>
      <c r="C4490" s="26">
        <v>0</v>
      </c>
      <c r="D4490" s="24">
        <v>0</v>
      </c>
      <c r="E4490" s="26">
        <v>0</v>
      </c>
      <c r="F4490" s="26">
        <v>0</v>
      </c>
      <c r="G4490" s="26">
        <v>1.7000000000000001E-2</v>
      </c>
      <c r="H4490" s="109" t="s">
        <v>853</v>
      </c>
    </row>
    <row r="4491" spans="1:8" ht="16.5" thickBot="1">
      <c r="A4491" s="12" t="s">
        <v>29</v>
      </c>
      <c r="B4491" s="24">
        <v>0</v>
      </c>
      <c r="C4491" s="26">
        <v>0</v>
      </c>
      <c r="D4491" s="24">
        <v>0</v>
      </c>
      <c r="E4491" s="26">
        <v>0</v>
      </c>
      <c r="F4491" s="26">
        <v>0</v>
      </c>
      <c r="G4491" s="26">
        <v>0</v>
      </c>
      <c r="H4491" s="109" t="s">
        <v>821</v>
      </c>
    </row>
    <row r="4492" spans="1:8" ht="16.5" thickBot="1">
      <c r="A4492" s="12" t="s">
        <v>30</v>
      </c>
      <c r="B4492" s="24">
        <v>1.4E-2</v>
      </c>
      <c r="C4492" s="26">
        <v>5.2999999999999999E-2</v>
      </c>
      <c r="D4492" s="24">
        <v>1.4999999999999999E-2</v>
      </c>
      <c r="E4492" s="26">
        <v>6.3E-2</v>
      </c>
      <c r="F4492" s="26">
        <v>4.4999999999999998E-2</v>
      </c>
      <c r="G4492" s="26">
        <v>0.20399999999999999</v>
      </c>
      <c r="H4492" s="109" t="s">
        <v>848</v>
      </c>
    </row>
    <row r="4493" spans="1:8" ht="16.5" thickBot="1">
      <c r="A4493" s="12" t="s">
        <v>31</v>
      </c>
      <c r="B4493" s="24">
        <v>6.0000000000000001E-3</v>
      </c>
      <c r="C4493" s="26">
        <v>8.2000000000000003E-2</v>
      </c>
      <c r="D4493" s="24">
        <v>0.06</v>
      </c>
      <c r="E4493" s="26">
        <v>1.0620000000000001</v>
      </c>
      <c r="F4493" s="26">
        <v>3.5999999999999997E-2</v>
      </c>
      <c r="G4493" s="26">
        <v>0.625</v>
      </c>
      <c r="H4493" s="109" t="s">
        <v>849</v>
      </c>
    </row>
    <row r="4494" spans="1:8" ht="16.5" thickBot="1">
      <c r="A4494" s="12" t="s">
        <v>32</v>
      </c>
      <c r="B4494" s="24">
        <v>0.65300000000000002</v>
      </c>
      <c r="C4494" s="26">
        <v>15.936999999999999</v>
      </c>
      <c r="D4494" s="24">
        <v>0.72899999999999998</v>
      </c>
      <c r="E4494" s="26">
        <v>16.114999999999998</v>
      </c>
      <c r="F4494" s="26">
        <v>1.5509999999999999</v>
      </c>
      <c r="G4494" s="26">
        <v>15.601000000000001</v>
      </c>
      <c r="H4494" s="109" t="s">
        <v>854</v>
      </c>
    </row>
    <row r="4495" spans="1:8" ht="16.5" thickBot="1">
      <c r="A4495" s="12" t="s">
        <v>33</v>
      </c>
      <c r="B4495" s="24">
        <v>7.8E-2</v>
      </c>
      <c r="C4495" s="26">
        <v>0.50800000000000001</v>
      </c>
      <c r="D4495" s="24">
        <v>1.7454767726161367E-2</v>
      </c>
      <c r="E4495" s="26">
        <v>0.11799999999999999</v>
      </c>
      <c r="F4495" s="26">
        <v>17.920000000000002</v>
      </c>
      <c r="G4495" s="26">
        <v>2.4E-2</v>
      </c>
      <c r="H4495" s="109" t="s">
        <v>852</v>
      </c>
    </row>
    <row r="4496" spans="1:8" ht="16.5" thickBot="1">
      <c r="A4496" s="12" t="s">
        <v>34</v>
      </c>
      <c r="B4496" s="24">
        <v>2.351</v>
      </c>
      <c r="C4496" s="26">
        <v>6.5650000000000004</v>
      </c>
      <c r="D4496" s="24">
        <v>2.133</v>
      </c>
      <c r="E4496" s="26">
        <v>6.3710000000000004</v>
      </c>
      <c r="F4496" s="26">
        <v>2.7320000000000002</v>
      </c>
      <c r="G4496" s="26">
        <v>7.5919999999999996</v>
      </c>
      <c r="H4496" s="109" t="s">
        <v>850</v>
      </c>
    </row>
    <row r="4497" spans="1:8" ht="16.5" thickBot="1">
      <c r="A4497" s="12" t="s">
        <v>35</v>
      </c>
      <c r="B4497" s="24">
        <v>9.2449999999999992</v>
      </c>
      <c r="C4497" s="26">
        <v>7.4</v>
      </c>
      <c r="D4497" s="24">
        <v>6.585</v>
      </c>
      <c r="E4497" s="26">
        <v>4.508</v>
      </c>
      <c r="F4497" s="26">
        <v>0</v>
      </c>
      <c r="G4497" s="26">
        <v>0</v>
      </c>
      <c r="H4497" s="109" t="s">
        <v>36</v>
      </c>
    </row>
    <row r="4498" spans="1:8" ht="16.5" thickBot="1">
      <c r="A4498" s="54" t="s">
        <v>37</v>
      </c>
      <c r="B4498" s="27">
        <v>0.313</v>
      </c>
      <c r="C4498" s="28">
        <v>1.28</v>
      </c>
      <c r="D4498" s="27">
        <v>6.5000000000000002E-2</v>
      </c>
      <c r="E4498" s="28">
        <v>0.27600000000000002</v>
      </c>
      <c r="F4498" s="26">
        <v>0.18</v>
      </c>
      <c r="G4498" s="26">
        <v>1.004</v>
      </c>
      <c r="H4498" s="108" t="s">
        <v>38</v>
      </c>
    </row>
    <row r="4499" spans="1:8" ht="16.5" thickBot="1">
      <c r="A4499" s="75" t="s">
        <v>552</v>
      </c>
      <c r="B4499" s="77">
        <f t="shared" ref="B4499" si="608">SUM(B4477:B4498)</f>
        <v>17.588813999999996</v>
      </c>
      <c r="C4499" s="77">
        <f t="shared" ref="C4499" si="609">SUM(C4477:C4498)</f>
        <v>42.638845402839998</v>
      </c>
      <c r="D4499" s="77">
        <f t="shared" ref="D4499" si="610">SUM(D4477:D4498)</f>
        <v>18.322734767726164</v>
      </c>
      <c r="E4499" s="77">
        <f t="shared" ref="E4499:G4499" si="611">SUM(E4477:E4498)</f>
        <v>44.087107030270005</v>
      </c>
      <c r="F4499" s="77">
        <f t="shared" si="611"/>
        <v>46.73</v>
      </c>
      <c r="G4499" s="77">
        <f t="shared" si="611"/>
        <v>79.032000000000011</v>
      </c>
      <c r="H4499" s="118" t="s">
        <v>855</v>
      </c>
    </row>
    <row r="4500" spans="1:8" ht="16.5" thickBot="1">
      <c r="A4500" s="75" t="s">
        <v>545</v>
      </c>
      <c r="B4500" s="77">
        <v>4287.55</v>
      </c>
      <c r="C4500" s="77">
        <v>21404.776000000002</v>
      </c>
      <c r="D4500" s="77">
        <v>4399.2209999999995</v>
      </c>
      <c r="E4500" s="77">
        <v>23222.404999999999</v>
      </c>
      <c r="F4500" s="126">
        <v>4559.3860000000004</v>
      </c>
      <c r="G4500" s="126">
        <v>25129.006000000001</v>
      </c>
      <c r="H4500" s="112" t="s">
        <v>553</v>
      </c>
    </row>
    <row r="4501" spans="1:8">
      <c r="A4501" s="86"/>
      <c r="B4501" s="87"/>
      <c r="C4501" s="87"/>
      <c r="D4501" s="87"/>
      <c r="E4501" s="87"/>
      <c r="F4501" s="87"/>
      <c r="G4501" s="87"/>
      <c r="H4501" s="115"/>
    </row>
    <row r="4502" spans="1:8">
      <c r="A4502" s="119" t="s">
        <v>394</v>
      </c>
      <c r="E4502" s="102"/>
      <c r="G4502" s="102"/>
      <c r="H4502" s="120" t="s">
        <v>395</v>
      </c>
    </row>
    <row r="4503" spans="1:8" ht="16.5" customHeight="1">
      <c r="A4503" s="67" t="s">
        <v>772</v>
      </c>
      <c r="D4503" s="50"/>
      <c r="E4503" s="50"/>
      <c r="G4503" s="50"/>
      <c r="H4503" s="66" t="s">
        <v>412</v>
      </c>
    </row>
    <row r="4504" spans="1:8" ht="16.5" customHeight="1" thickBot="1">
      <c r="A4504" s="68" t="s">
        <v>43</v>
      </c>
      <c r="E4504" s="38"/>
      <c r="G4504" s="38" t="s">
        <v>477</v>
      </c>
      <c r="H4504" s="38" t="s">
        <v>476</v>
      </c>
    </row>
    <row r="4505" spans="1:8" ht="16.5" thickBot="1">
      <c r="A4505" s="55" t="s">
        <v>7</v>
      </c>
      <c r="B4505" s="238">
        <v>2016</v>
      </c>
      <c r="C4505" s="239"/>
      <c r="D4505" s="238">
        <v>2017</v>
      </c>
      <c r="E4505" s="239"/>
      <c r="F4505" s="238">
        <v>2018</v>
      </c>
      <c r="G4505" s="239"/>
      <c r="H4505" s="56" t="s">
        <v>3</v>
      </c>
    </row>
    <row r="4506" spans="1:8">
      <c r="A4506" s="57"/>
      <c r="B4506" s="54" t="s">
        <v>46</v>
      </c>
      <c r="C4506" s="100" t="s">
        <v>47</v>
      </c>
      <c r="D4506" s="103" t="s">
        <v>46</v>
      </c>
      <c r="E4506" s="22" t="s">
        <v>47</v>
      </c>
      <c r="F4506" s="103" t="s">
        <v>46</v>
      </c>
      <c r="G4506" s="22" t="s">
        <v>47</v>
      </c>
      <c r="H4506" s="58"/>
    </row>
    <row r="4507" spans="1:8" ht="16.5" thickBot="1">
      <c r="A4507" s="59"/>
      <c r="B4507" s="23" t="s">
        <v>48</v>
      </c>
      <c r="C4507" s="23" t="s">
        <v>49</v>
      </c>
      <c r="D4507" s="107" t="s">
        <v>48</v>
      </c>
      <c r="E4507" s="2" t="s">
        <v>49</v>
      </c>
      <c r="F4507" s="107" t="s">
        <v>48</v>
      </c>
      <c r="G4507" s="2" t="s">
        <v>49</v>
      </c>
      <c r="H4507" s="60"/>
    </row>
    <row r="4508" spans="1:8" ht="17.25" thickTop="1" thickBot="1">
      <c r="A4508" s="12" t="s">
        <v>13</v>
      </c>
      <c r="B4508" s="24">
        <v>0</v>
      </c>
      <c r="C4508" s="26">
        <v>0</v>
      </c>
      <c r="D4508" s="24">
        <v>0</v>
      </c>
      <c r="E4508" s="26">
        <v>0</v>
      </c>
      <c r="F4508" s="26">
        <v>0.10199999999999999</v>
      </c>
      <c r="G4508" s="26">
        <v>0.29799999999999999</v>
      </c>
      <c r="H4508" s="109" t="s">
        <v>819</v>
      </c>
    </row>
    <row r="4509" spans="1:8" ht="16.5" thickBot="1">
      <c r="A4509" s="12" t="s">
        <v>14</v>
      </c>
      <c r="B4509" s="24">
        <v>1.1879999999999999</v>
      </c>
      <c r="C4509" s="26">
        <v>6.9130000000000003</v>
      </c>
      <c r="D4509" s="24">
        <v>1.056</v>
      </c>
      <c r="E4509" s="26">
        <v>5.4260000000000002</v>
      </c>
      <c r="F4509" s="26">
        <v>1.034</v>
      </c>
      <c r="G4509" s="26">
        <v>7.1369999999999996</v>
      </c>
      <c r="H4509" s="109" t="s">
        <v>840</v>
      </c>
    </row>
    <row r="4510" spans="1:8" ht="16.5" thickBot="1">
      <c r="A4510" s="12" t="s">
        <v>15</v>
      </c>
      <c r="B4510" s="24">
        <v>1.6E-2</v>
      </c>
      <c r="C4510" s="26">
        <v>5.7000000000000002E-2</v>
      </c>
      <c r="D4510" s="24">
        <v>3.7999999999999999E-2</v>
      </c>
      <c r="E4510" s="26">
        <v>5.8000000000000003E-2</v>
      </c>
      <c r="F4510" s="26">
        <v>1.7000000000000001E-2</v>
      </c>
      <c r="G4510" s="26">
        <v>2.5000000000000001E-2</v>
      </c>
      <c r="H4510" s="109" t="s">
        <v>841</v>
      </c>
    </row>
    <row r="4511" spans="1:8" ht="16.5" thickBot="1">
      <c r="A4511" s="12" t="s">
        <v>16</v>
      </c>
      <c r="B4511" s="24">
        <v>0.18697</v>
      </c>
      <c r="C4511" s="26">
        <v>1.7355638500000001</v>
      </c>
      <c r="D4511" s="24">
        <v>0.28199999999999997</v>
      </c>
      <c r="E4511" s="26">
        <v>2.7480000000000002</v>
      </c>
      <c r="F4511" s="26">
        <v>0.374</v>
      </c>
      <c r="G4511" s="26">
        <v>3.3730000000000002</v>
      </c>
      <c r="H4511" s="109" t="s">
        <v>844</v>
      </c>
    </row>
    <row r="4512" spans="1:8" ht="16.5" thickBot="1">
      <c r="A4512" s="12" t="s">
        <v>17</v>
      </c>
      <c r="B4512" s="24">
        <v>0</v>
      </c>
      <c r="C4512" s="26">
        <v>0</v>
      </c>
      <c r="D4512" s="24">
        <v>2.0431999999999999E-2</v>
      </c>
      <c r="E4512" s="26">
        <v>1.3400539310000001E-2</v>
      </c>
      <c r="F4512" s="26">
        <v>0</v>
      </c>
      <c r="G4512" s="26">
        <v>0</v>
      </c>
      <c r="H4512" s="109" t="s">
        <v>845</v>
      </c>
    </row>
    <row r="4513" spans="1:8" ht="16.5" thickBot="1">
      <c r="A4513" s="12" t="s">
        <v>18</v>
      </c>
      <c r="B4513" s="24">
        <v>0</v>
      </c>
      <c r="C4513" s="26">
        <v>0</v>
      </c>
      <c r="D4513" s="24">
        <v>0</v>
      </c>
      <c r="E4513" s="26">
        <v>0</v>
      </c>
      <c r="F4513" s="26">
        <v>0</v>
      </c>
      <c r="G4513" s="26">
        <v>0</v>
      </c>
      <c r="H4513" s="109" t="s">
        <v>820</v>
      </c>
    </row>
    <row r="4514" spans="1:8" ht="16.5" thickBot="1">
      <c r="A4514" s="12" t="s">
        <v>19</v>
      </c>
      <c r="B4514" s="24">
        <v>0</v>
      </c>
      <c r="C4514" s="26">
        <v>0</v>
      </c>
      <c r="D4514" s="24">
        <v>0</v>
      </c>
      <c r="E4514" s="26">
        <v>0</v>
      </c>
      <c r="F4514" s="26">
        <v>1E-3</v>
      </c>
      <c r="G4514" s="26">
        <v>0.02</v>
      </c>
      <c r="H4514" s="109" t="s">
        <v>20</v>
      </c>
    </row>
    <row r="4515" spans="1:8" ht="16.5" thickBot="1">
      <c r="A4515" s="12" t="s">
        <v>21</v>
      </c>
      <c r="B4515" s="24">
        <v>0.85</v>
      </c>
      <c r="C4515" s="26">
        <v>2.3370000000000002</v>
      </c>
      <c r="D4515" s="24">
        <v>1.0999999999999999E-2</v>
      </c>
      <c r="E4515" s="26">
        <v>5.7000000000000002E-2</v>
      </c>
      <c r="F4515" s="26">
        <v>2.4E-2</v>
      </c>
      <c r="G4515" s="26">
        <v>7.4999999999999997E-2</v>
      </c>
      <c r="H4515" s="109" t="s">
        <v>846</v>
      </c>
    </row>
    <row r="4516" spans="1:8" ht="16.5" thickBot="1">
      <c r="A4516" s="12" t="s">
        <v>22</v>
      </c>
      <c r="B4516" s="24">
        <v>0.01</v>
      </c>
      <c r="C4516" s="26">
        <v>0.112</v>
      </c>
      <c r="D4516" s="24">
        <v>8.9999999999999993E-3</v>
      </c>
      <c r="E4516" s="26">
        <v>1.0999999999999999E-2</v>
      </c>
      <c r="F4516" s="26">
        <f>D4516/E4516*G4516</f>
        <v>3.2727272727272726E-3</v>
      </c>
      <c r="G4516" s="26">
        <v>4.0000000000000001E-3</v>
      </c>
      <c r="H4516" s="109" t="s">
        <v>847</v>
      </c>
    </row>
    <row r="4517" spans="1:8" ht="16.5" thickBot="1">
      <c r="A4517" s="12" t="s">
        <v>23</v>
      </c>
      <c r="B4517" s="24">
        <v>0</v>
      </c>
      <c r="C4517" s="26">
        <v>0</v>
      </c>
      <c r="D4517" s="24">
        <v>0</v>
      </c>
      <c r="E4517" s="26">
        <v>0</v>
      </c>
      <c r="F4517" s="26">
        <v>0</v>
      </c>
      <c r="G4517" s="26">
        <v>0</v>
      </c>
      <c r="H4517" s="109" t="s">
        <v>856</v>
      </c>
    </row>
    <row r="4518" spans="1:8" ht="16.5" thickBot="1">
      <c r="A4518" s="12" t="s">
        <v>24</v>
      </c>
      <c r="B4518" s="24">
        <v>1.7000000000000001E-2</v>
      </c>
      <c r="C4518" s="26">
        <v>0.20799999999999999</v>
      </c>
      <c r="D4518" s="24">
        <v>7.0999999999999994E-2</v>
      </c>
      <c r="E4518" s="26">
        <v>1.1659999999999999</v>
      </c>
      <c r="F4518" s="26">
        <v>0.23599999999999999</v>
      </c>
      <c r="G4518" s="26">
        <v>0.76600000000000001</v>
      </c>
      <c r="H4518" s="109" t="s">
        <v>818</v>
      </c>
    </row>
    <row r="4519" spans="1:8" ht="16.5" thickBot="1">
      <c r="A4519" s="12" t="s">
        <v>25</v>
      </c>
      <c r="B4519" s="24">
        <v>0</v>
      </c>
      <c r="C4519" s="26">
        <v>0</v>
      </c>
      <c r="D4519" s="24">
        <v>0</v>
      </c>
      <c r="E4519" s="26">
        <v>0</v>
      </c>
      <c r="F4519" s="26">
        <v>0</v>
      </c>
      <c r="G4519" s="26">
        <v>0</v>
      </c>
      <c r="H4519" s="109" t="s">
        <v>26</v>
      </c>
    </row>
    <row r="4520" spans="1:8" ht="16.5" thickBot="1">
      <c r="A4520" s="12" t="s">
        <v>27</v>
      </c>
      <c r="B4520" s="24">
        <v>1.324724</v>
      </c>
      <c r="C4520" s="26">
        <v>1.4035242000000001</v>
      </c>
      <c r="D4520" s="24">
        <v>1.2687050000000002</v>
      </c>
      <c r="E4520" s="26">
        <v>1.786707</v>
      </c>
      <c r="F4520" s="26">
        <v>2.3468293199999999</v>
      </c>
      <c r="G4520" s="26">
        <v>0</v>
      </c>
      <c r="H4520" s="109" t="s">
        <v>851</v>
      </c>
    </row>
    <row r="4521" spans="1:8" ht="16.5" thickBot="1">
      <c r="A4521" s="12" t="s">
        <v>28</v>
      </c>
      <c r="B4521" s="24">
        <v>0</v>
      </c>
      <c r="C4521" s="26">
        <v>0</v>
      </c>
      <c r="D4521" s="24">
        <v>0</v>
      </c>
      <c r="E4521" s="26">
        <v>2E-3</v>
      </c>
      <c r="F4521" s="26">
        <v>0</v>
      </c>
      <c r="G4521" s="26">
        <v>0</v>
      </c>
      <c r="H4521" s="109" t="s">
        <v>853</v>
      </c>
    </row>
    <row r="4522" spans="1:8" ht="16.5" thickBot="1">
      <c r="A4522" s="12" t="s">
        <v>29</v>
      </c>
      <c r="B4522" s="24">
        <v>0</v>
      </c>
      <c r="C4522" s="26">
        <v>0</v>
      </c>
      <c r="D4522" s="24">
        <v>0</v>
      </c>
      <c r="E4522" s="26">
        <v>0</v>
      </c>
      <c r="F4522" s="26">
        <v>0</v>
      </c>
      <c r="G4522" s="26">
        <v>0</v>
      </c>
      <c r="H4522" s="109" t="s">
        <v>821</v>
      </c>
    </row>
    <row r="4523" spans="1:8" ht="16.5" thickBot="1">
      <c r="A4523" s="12" t="s">
        <v>30</v>
      </c>
      <c r="B4523" s="24">
        <v>2.5000000000000001E-2</v>
      </c>
      <c r="C4523" s="26">
        <v>1.0999999999999999E-2</v>
      </c>
      <c r="D4523" s="24">
        <v>6.0000000000000001E-3</v>
      </c>
      <c r="E4523" s="26">
        <v>8.0000000000000002E-3</v>
      </c>
      <c r="F4523" s="26">
        <v>0</v>
      </c>
      <c r="G4523" s="26">
        <v>0</v>
      </c>
      <c r="H4523" s="109" t="s">
        <v>848</v>
      </c>
    </row>
    <row r="4524" spans="1:8" ht="16.5" thickBot="1">
      <c r="A4524" s="12" t="s">
        <v>31</v>
      </c>
      <c r="B4524" s="24">
        <v>3.0000000000000001E-3</v>
      </c>
      <c r="C4524" s="26">
        <v>0.125</v>
      </c>
      <c r="D4524" s="24">
        <v>1.6E-2</v>
      </c>
      <c r="E4524" s="26">
        <v>0.33600000000000002</v>
      </c>
      <c r="F4524" s="26">
        <v>1.7000000000000001E-2</v>
      </c>
      <c r="G4524" s="26">
        <v>0.36299999999999999</v>
      </c>
      <c r="H4524" s="109" t="s">
        <v>849</v>
      </c>
    </row>
    <row r="4525" spans="1:8" ht="16.5" thickBot="1">
      <c r="A4525" s="12" t="s">
        <v>32</v>
      </c>
      <c r="B4525" s="24">
        <v>0</v>
      </c>
      <c r="C4525" s="26">
        <v>0</v>
      </c>
      <c r="D4525" s="24">
        <v>0</v>
      </c>
      <c r="E4525" s="26">
        <v>0</v>
      </c>
      <c r="F4525" s="26">
        <v>0</v>
      </c>
      <c r="G4525" s="26">
        <v>0</v>
      </c>
      <c r="H4525" s="109" t="s">
        <v>854</v>
      </c>
    </row>
    <row r="4526" spans="1:8" ht="16.5" thickBot="1">
      <c r="A4526" s="12" t="s">
        <v>33</v>
      </c>
      <c r="B4526" s="24">
        <v>0.27439013673137064</v>
      </c>
      <c r="C4526" s="26">
        <v>1.2649999999999999</v>
      </c>
      <c r="D4526" s="24">
        <v>0.19587812136844196</v>
      </c>
      <c r="E4526" s="26">
        <v>0.95399999999999996</v>
      </c>
      <c r="F4526" s="26">
        <f>D4526/E4526*G4526</f>
        <v>7.8433377738726245E-2</v>
      </c>
      <c r="G4526" s="26">
        <v>0.38200000000000001</v>
      </c>
      <c r="H4526" s="109" t="s">
        <v>852</v>
      </c>
    </row>
    <row r="4527" spans="1:8" ht="16.5" thickBot="1">
      <c r="A4527" s="12" t="s">
        <v>34</v>
      </c>
      <c r="B4527" s="24">
        <v>2.5139999999999998</v>
      </c>
      <c r="C4527" s="26">
        <v>14.943</v>
      </c>
      <c r="D4527" s="24">
        <v>2.71</v>
      </c>
      <c r="E4527" s="26">
        <v>14.201000000000001</v>
      </c>
      <c r="F4527" s="26">
        <v>2.13</v>
      </c>
      <c r="G4527" s="26">
        <v>12.824</v>
      </c>
      <c r="H4527" s="109" t="s">
        <v>850</v>
      </c>
    </row>
    <row r="4528" spans="1:8" ht="16.5" thickBot="1">
      <c r="A4528" s="12" t="s">
        <v>35</v>
      </c>
      <c r="B4528" s="24">
        <v>1.1399999999999999</v>
      </c>
      <c r="C4528" s="26">
        <v>0.61899999999999999</v>
      </c>
      <c r="D4528" s="24">
        <v>1.1479999999999999</v>
      </c>
      <c r="E4528" s="26">
        <v>0.64400000000000002</v>
      </c>
      <c r="F4528" s="26">
        <v>0</v>
      </c>
      <c r="G4528" s="26">
        <v>0</v>
      </c>
      <c r="H4528" s="109" t="s">
        <v>36</v>
      </c>
    </row>
    <row r="4529" spans="1:8" ht="16.5" thickBot="1">
      <c r="A4529" s="54" t="s">
        <v>37</v>
      </c>
      <c r="B4529" s="27">
        <v>0.89200000000000002</v>
      </c>
      <c r="C4529" s="28">
        <v>8.7669999999999995</v>
      </c>
      <c r="D4529" s="27">
        <v>0.54200000000000004</v>
      </c>
      <c r="E4529" s="28">
        <v>8.0050000000000008</v>
      </c>
      <c r="F4529" s="26">
        <v>0.72499999999999998</v>
      </c>
      <c r="G4529" s="26">
        <v>6.0350000000000001</v>
      </c>
      <c r="H4529" s="108" t="s">
        <v>38</v>
      </c>
    </row>
    <row r="4530" spans="1:8" ht="16.5" thickBot="1">
      <c r="A4530" s="75" t="s">
        <v>552</v>
      </c>
      <c r="B4530" s="77">
        <f t="shared" ref="B4530" si="612">SUM(B4508:B4529)</f>
        <v>8.4410841367313694</v>
      </c>
      <c r="C4530" s="77">
        <f t="shared" ref="C4530" si="613">SUM(C4508:C4529)</f>
        <v>38.496088049999997</v>
      </c>
      <c r="D4530" s="77">
        <f t="shared" ref="D4530" si="614">SUM(D4508:D4529)</f>
        <v>7.3740151213684406</v>
      </c>
      <c r="E4530" s="77">
        <f t="shared" ref="E4530:G4530" si="615">SUM(E4508:E4529)</f>
        <v>35.416107539309998</v>
      </c>
      <c r="F4530" s="77">
        <f t="shared" si="615"/>
        <v>7.088535425011453</v>
      </c>
      <c r="G4530" s="77">
        <f t="shared" si="615"/>
        <v>31.301999999999996</v>
      </c>
      <c r="H4530" s="118" t="s">
        <v>855</v>
      </c>
    </row>
    <row r="4531" spans="1:8" ht="16.5" thickBot="1">
      <c r="A4531" s="75" t="s">
        <v>545</v>
      </c>
      <c r="B4531" s="77">
        <v>1020.697</v>
      </c>
      <c r="C4531" s="77">
        <v>5679.6319999999996</v>
      </c>
      <c r="D4531" s="77">
        <v>1628.9059999999999</v>
      </c>
      <c r="E4531" s="77">
        <v>6054.299</v>
      </c>
      <c r="F4531" s="126">
        <v>1238.521</v>
      </c>
      <c r="G4531" s="126">
        <v>6395.7179999999998</v>
      </c>
      <c r="H4531" s="112" t="s">
        <v>553</v>
      </c>
    </row>
    <row r="4532" spans="1:8">
      <c r="A4532" s="86"/>
      <c r="B4532" s="87"/>
      <c r="C4532" s="87"/>
      <c r="D4532" s="87"/>
      <c r="E4532" s="87"/>
      <c r="F4532" s="87"/>
      <c r="G4532" s="87"/>
      <c r="H4532" s="115"/>
    </row>
    <row r="4533" spans="1:8">
      <c r="A4533" s="119" t="s">
        <v>396</v>
      </c>
      <c r="B4533" s="102"/>
      <c r="C4533" s="102"/>
      <c r="D4533" s="102"/>
      <c r="E4533" s="102"/>
      <c r="F4533" s="102"/>
      <c r="G4533" s="102"/>
      <c r="H4533" s="120" t="s">
        <v>397</v>
      </c>
    </row>
    <row r="4534" spans="1:8" ht="15.75" customHeight="1">
      <c r="A4534" s="67" t="s">
        <v>773</v>
      </c>
      <c r="B4534" s="102"/>
      <c r="D4534" s="50"/>
      <c r="E4534" s="50"/>
      <c r="F4534" s="50"/>
      <c r="G4534" s="50"/>
      <c r="H4534" s="66" t="s">
        <v>415</v>
      </c>
    </row>
    <row r="4535" spans="1:8" ht="16.5" customHeight="1" thickBot="1">
      <c r="A4535" s="68" t="s">
        <v>43</v>
      </c>
      <c r="E4535" s="38"/>
      <c r="G4535" s="38" t="s">
        <v>477</v>
      </c>
      <c r="H4535" s="38" t="s">
        <v>476</v>
      </c>
    </row>
    <row r="4536" spans="1:8" ht="16.5" thickBot="1">
      <c r="A4536" s="55" t="s">
        <v>7</v>
      </c>
      <c r="B4536" s="238">
        <v>2016</v>
      </c>
      <c r="C4536" s="239"/>
      <c r="D4536" s="238">
        <v>2017</v>
      </c>
      <c r="E4536" s="239"/>
      <c r="F4536" s="238">
        <v>2018</v>
      </c>
      <c r="G4536" s="239"/>
      <c r="H4536" s="56" t="s">
        <v>3</v>
      </c>
    </row>
    <row r="4537" spans="1:8">
      <c r="A4537" s="57"/>
      <c r="B4537" s="54" t="s">
        <v>46</v>
      </c>
      <c r="C4537" s="103" t="s">
        <v>47</v>
      </c>
      <c r="D4537" s="103" t="s">
        <v>46</v>
      </c>
      <c r="E4537" s="22" t="s">
        <v>47</v>
      </c>
      <c r="F4537" s="103" t="s">
        <v>46</v>
      </c>
      <c r="G4537" s="22" t="s">
        <v>47</v>
      </c>
      <c r="H4537" s="58"/>
    </row>
    <row r="4538" spans="1:8" ht="16.5" thickBot="1">
      <c r="A4538" s="59"/>
      <c r="B4538" s="23" t="s">
        <v>48</v>
      </c>
      <c r="C4538" s="6" t="s">
        <v>49</v>
      </c>
      <c r="D4538" s="107" t="s">
        <v>48</v>
      </c>
      <c r="E4538" s="2" t="s">
        <v>49</v>
      </c>
      <c r="F4538" s="107" t="s">
        <v>48</v>
      </c>
      <c r="G4538" s="2" t="s">
        <v>49</v>
      </c>
      <c r="H4538" s="60"/>
    </row>
    <row r="4539" spans="1:8" ht="17.25" thickTop="1" thickBot="1">
      <c r="A4539" s="12" t="s">
        <v>13</v>
      </c>
      <c r="B4539" s="24">
        <v>3.0000000000000001E-3</v>
      </c>
      <c r="C4539" s="26">
        <v>0.03</v>
      </c>
      <c r="D4539" s="24">
        <v>1E-3</v>
      </c>
      <c r="E4539" s="26">
        <v>4.4999999999999998E-2</v>
      </c>
      <c r="F4539" s="26">
        <v>0</v>
      </c>
      <c r="G4539" s="26">
        <v>0</v>
      </c>
      <c r="H4539" s="109" t="s">
        <v>819</v>
      </c>
    </row>
    <row r="4540" spans="1:8" ht="16.5" thickBot="1">
      <c r="A4540" s="12" t="s">
        <v>14</v>
      </c>
      <c r="B4540" s="24">
        <v>10.696999999999999</v>
      </c>
      <c r="C4540" s="26">
        <v>64.578000000000003</v>
      </c>
      <c r="D4540" s="24">
        <v>5.0039999999999996</v>
      </c>
      <c r="E4540" s="26">
        <v>30.600999999999999</v>
      </c>
      <c r="F4540" s="26">
        <v>16.347999999999999</v>
      </c>
      <c r="G4540" s="26">
        <v>126.114</v>
      </c>
      <c r="H4540" s="109" t="s">
        <v>840</v>
      </c>
    </row>
    <row r="4541" spans="1:8" ht="16.5" thickBot="1">
      <c r="A4541" s="12" t="s">
        <v>15</v>
      </c>
      <c r="B4541" s="24">
        <v>6.4969999999999999</v>
      </c>
      <c r="C4541" s="26">
        <v>22.899000000000001</v>
      </c>
      <c r="D4541" s="24">
        <v>10.138999999999999</v>
      </c>
      <c r="E4541" s="26">
        <v>33.241</v>
      </c>
      <c r="F4541" s="26">
        <v>18.239999999999998</v>
      </c>
      <c r="G4541" s="26">
        <v>49.863</v>
      </c>
      <c r="H4541" s="109" t="s">
        <v>841</v>
      </c>
    </row>
    <row r="4542" spans="1:8" ht="16.5" thickBot="1">
      <c r="A4542" s="12" t="s">
        <v>16</v>
      </c>
      <c r="B4542" s="24">
        <v>4.2359999999999998</v>
      </c>
      <c r="C4542" s="26">
        <v>54.84</v>
      </c>
      <c r="D4542" s="24">
        <v>3.4922282275711156</v>
      </c>
      <c r="E4542" s="26">
        <v>45.210999999999999</v>
      </c>
      <c r="F4542" s="26">
        <f>D4542/E4542*G4542</f>
        <v>3.9925304157549233</v>
      </c>
      <c r="G4542" s="26">
        <v>51.688000000000002</v>
      </c>
      <c r="H4542" s="109" t="s">
        <v>844</v>
      </c>
    </row>
    <row r="4543" spans="1:8" ht="16.5" thickBot="1">
      <c r="A4543" s="12" t="s">
        <v>17</v>
      </c>
      <c r="B4543" s="24">
        <v>0.16800000000000001</v>
      </c>
      <c r="C4543" s="26">
        <v>1.9950000000000001</v>
      </c>
      <c r="D4543" s="24">
        <v>0.17100000000000001</v>
      </c>
      <c r="E4543" s="26">
        <v>2.0609999999999999</v>
      </c>
      <c r="F4543" s="26">
        <v>0.11</v>
      </c>
      <c r="G4543" s="26">
        <v>2.657</v>
      </c>
      <c r="H4543" s="109" t="s">
        <v>845</v>
      </c>
    </row>
    <row r="4544" spans="1:8" ht="16.5" thickBot="1">
      <c r="A4544" s="12" t="s">
        <v>18</v>
      </c>
      <c r="B4544" s="24">
        <v>0</v>
      </c>
      <c r="C4544" s="26">
        <v>0</v>
      </c>
      <c r="D4544" s="24">
        <v>0</v>
      </c>
      <c r="E4544" s="26">
        <v>0</v>
      </c>
      <c r="F4544" s="26">
        <v>0</v>
      </c>
      <c r="G4544" s="26">
        <v>0</v>
      </c>
      <c r="H4544" s="109" t="s">
        <v>820</v>
      </c>
    </row>
    <row r="4545" spans="1:8" ht="16.5" thickBot="1">
      <c r="A4545" s="12" t="s">
        <v>19</v>
      </c>
      <c r="B4545" s="24">
        <v>0</v>
      </c>
      <c r="C4545" s="26">
        <v>0</v>
      </c>
      <c r="D4545" s="24">
        <v>0</v>
      </c>
      <c r="E4545" s="26">
        <v>0</v>
      </c>
      <c r="F4545" s="26">
        <v>1E-3</v>
      </c>
      <c r="G4545" s="26">
        <v>6.0000000000000001E-3</v>
      </c>
      <c r="H4545" s="109" t="s">
        <v>20</v>
      </c>
    </row>
    <row r="4546" spans="1:8" ht="16.5" thickBot="1">
      <c r="A4546" s="12" t="s">
        <v>21</v>
      </c>
      <c r="B4546" s="24">
        <v>19.635000000000002</v>
      </c>
      <c r="C4546" s="26">
        <v>103.146</v>
      </c>
      <c r="D4546" s="24">
        <v>41.752000000000002</v>
      </c>
      <c r="E4546" s="26">
        <v>240.136</v>
      </c>
      <c r="F4546" s="26">
        <v>47.643999999999998</v>
      </c>
      <c r="G4546" s="26">
        <v>268.01799999999997</v>
      </c>
      <c r="H4546" s="109" t="s">
        <v>846</v>
      </c>
    </row>
    <row r="4547" spans="1:8" ht="16.5" thickBot="1">
      <c r="A4547" s="12" t="s">
        <v>22</v>
      </c>
      <c r="B4547" s="24">
        <v>0.05</v>
      </c>
      <c r="C4547" s="26">
        <v>0.11799999999999999</v>
      </c>
      <c r="D4547" s="24">
        <v>5.7000000000000002E-2</v>
      </c>
      <c r="E4547" s="26">
        <v>0.108</v>
      </c>
      <c r="F4547" s="26">
        <v>3.5999999999999997E-2</v>
      </c>
      <c r="G4547" s="26">
        <v>4.375</v>
      </c>
      <c r="H4547" s="109" t="s">
        <v>847</v>
      </c>
    </row>
    <row r="4548" spans="1:8" ht="16.5" thickBot="1">
      <c r="A4548" s="12" t="s">
        <v>23</v>
      </c>
      <c r="B4548" s="24">
        <v>0</v>
      </c>
      <c r="C4548" s="26">
        <v>0</v>
      </c>
      <c r="D4548" s="24">
        <v>0</v>
      </c>
      <c r="E4548" s="26">
        <v>0</v>
      </c>
      <c r="F4548" s="26">
        <v>0</v>
      </c>
      <c r="G4548" s="26">
        <v>0</v>
      </c>
      <c r="H4548" s="109" t="s">
        <v>856</v>
      </c>
    </row>
    <row r="4549" spans="1:8" ht="16.5" thickBot="1">
      <c r="A4549" s="12" t="s">
        <v>24</v>
      </c>
      <c r="B4549" s="24">
        <v>0.16200000000000001</v>
      </c>
      <c r="C4549" s="26">
        <v>1.5589999999999999</v>
      </c>
      <c r="D4549" s="24">
        <v>0.26700000000000002</v>
      </c>
      <c r="E4549" s="26">
        <v>3.0470000000000002</v>
      </c>
      <c r="F4549" s="26">
        <v>0.36799999999999999</v>
      </c>
      <c r="G4549" s="26">
        <v>6.9880000000000004</v>
      </c>
      <c r="H4549" s="109" t="s">
        <v>818</v>
      </c>
    </row>
    <row r="4550" spans="1:8" ht="16.5" thickBot="1">
      <c r="A4550" s="12" t="s">
        <v>25</v>
      </c>
      <c r="B4550" s="24">
        <v>0</v>
      </c>
      <c r="C4550" s="26">
        <v>0</v>
      </c>
      <c r="D4550" s="24">
        <v>0</v>
      </c>
      <c r="E4550" s="26">
        <v>0</v>
      </c>
      <c r="F4550" s="26">
        <v>0</v>
      </c>
      <c r="G4550" s="26">
        <v>0</v>
      </c>
      <c r="H4550" s="109" t="s">
        <v>26</v>
      </c>
    </row>
    <row r="4551" spans="1:8" ht="16.5" thickBot="1">
      <c r="A4551" s="12" t="s">
        <v>27</v>
      </c>
      <c r="B4551" s="24">
        <v>8.5999999999999993E-2</v>
      </c>
      <c r="C4551" s="26">
        <v>0.22900000000000001</v>
      </c>
      <c r="D4551" s="24">
        <v>0.29799999999999999</v>
      </c>
      <c r="E4551" s="26">
        <v>0.498</v>
      </c>
      <c r="F4551" s="26">
        <v>0</v>
      </c>
      <c r="G4551" s="26">
        <v>0</v>
      </c>
      <c r="H4551" s="109" t="s">
        <v>851</v>
      </c>
    </row>
    <row r="4552" spans="1:8" ht="16.5" thickBot="1">
      <c r="A4552" s="12" t="s">
        <v>28</v>
      </c>
      <c r="B4552" s="24">
        <v>0</v>
      </c>
      <c r="C4552" s="26">
        <v>0</v>
      </c>
      <c r="D4552" s="24">
        <v>0</v>
      </c>
      <c r="E4552" s="26">
        <v>0</v>
      </c>
      <c r="F4552" s="26">
        <v>0</v>
      </c>
      <c r="G4552" s="26">
        <v>0</v>
      </c>
      <c r="H4552" s="109" t="s">
        <v>853</v>
      </c>
    </row>
    <row r="4553" spans="1:8" ht="16.5" thickBot="1">
      <c r="A4553" s="12" t="s">
        <v>29</v>
      </c>
      <c r="B4553" s="24">
        <v>0</v>
      </c>
      <c r="C4553" s="26">
        <v>0</v>
      </c>
      <c r="D4553" s="24">
        <v>0</v>
      </c>
      <c r="E4553" s="26">
        <v>0</v>
      </c>
      <c r="F4553" s="26">
        <v>0</v>
      </c>
      <c r="G4553" s="26">
        <v>0.106</v>
      </c>
      <c r="H4553" s="109" t="s">
        <v>821</v>
      </c>
    </row>
    <row r="4554" spans="1:8" ht="16.5" thickBot="1">
      <c r="A4554" s="12" t="s">
        <v>30</v>
      </c>
      <c r="B4554" s="24">
        <v>3.7999999999999999E-2</v>
      </c>
      <c r="C4554" s="26">
        <v>0.17599999999999999</v>
      </c>
      <c r="D4554" s="24">
        <v>0.13100000000000001</v>
      </c>
      <c r="E4554" s="26">
        <v>1.0820000000000001</v>
      </c>
      <c r="F4554" s="26">
        <v>0.17</v>
      </c>
      <c r="G4554" s="26">
        <v>1.68</v>
      </c>
      <c r="H4554" s="109" t="s">
        <v>848</v>
      </c>
    </row>
    <row r="4555" spans="1:8" ht="16.5" thickBot="1">
      <c r="A4555" s="12" t="s">
        <v>31</v>
      </c>
      <c r="B4555" s="24">
        <v>5.5E-2</v>
      </c>
      <c r="C4555" s="26">
        <v>0.376</v>
      </c>
      <c r="D4555" s="24">
        <v>0.123</v>
      </c>
      <c r="E4555" s="26">
        <v>0.88100000000000001</v>
      </c>
      <c r="F4555" s="26">
        <v>5.0000000000000001E-3</v>
      </c>
      <c r="G4555" s="26">
        <v>6.5000000000000002E-2</v>
      </c>
      <c r="H4555" s="109" t="s">
        <v>849</v>
      </c>
    </row>
    <row r="4556" spans="1:8" ht="16.5" thickBot="1">
      <c r="A4556" s="12" t="s">
        <v>32</v>
      </c>
      <c r="B4556" s="24">
        <v>1E-3</v>
      </c>
      <c r="C4556" s="26">
        <v>4.0000000000000001E-3</v>
      </c>
      <c r="D4556" s="24">
        <v>1E-3</v>
      </c>
      <c r="E4556" s="26">
        <v>0.01</v>
      </c>
      <c r="F4556" s="26">
        <v>0</v>
      </c>
      <c r="G4556" s="26">
        <v>0</v>
      </c>
      <c r="H4556" s="109" t="s">
        <v>854</v>
      </c>
    </row>
    <row r="4557" spans="1:8" ht="16.5" thickBot="1">
      <c r="A4557" s="12" t="s">
        <v>33</v>
      </c>
      <c r="B4557" s="24">
        <v>2.2639999999999998</v>
      </c>
      <c r="C4557" s="26">
        <v>2.8967353088900047</v>
      </c>
      <c r="D4557" s="24">
        <v>0.20200000000000001</v>
      </c>
      <c r="E4557" s="26">
        <v>2.13</v>
      </c>
      <c r="F4557" s="26">
        <f>D4557/E4557*G4557</f>
        <v>0.68698967136150246</v>
      </c>
      <c r="G4557" s="26">
        <v>7.2439999999999998</v>
      </c>
      <c r="H4557" s="109" t="s">
        <v>852</v>
      </c>
    </row>
    <row r="4558" spans="1:8" ht="16.5" thickBot="1">
      <c r="A4558" s="12" t="s">
        <v>34</v>
      </c>
      <c r="B4558" s="24">
        <v>11.781000000000001</v>
      </c>
      <c r="C4558" s="26">
        <v>153.529</v>
      </c>
      <c r="D4558" s="24">
        <v>7.968</v>
      </c>
      <c r="E4558" s="26">
        <v>121.318</v>
      </c>
      <c r="F4558" s="26">
        <v>6.5860000000000003</v>
      </c>
      <c r="G4558" s="26">
        <v>90.32</v>
      </c>
      <c r="H4558" s="109" t="s">
        <v>850</v>
      </c>
    </row>
    <row r="4559" spans="1:8" ht="16.5" thickBot="1">
      <c r="A4559" s="12" t="s">
        <v>35</v>
      </c>
      <c r="B4559" s="24">
        <v>2.1150000000000002</v>
      </c>
      <c r="C4559" s="26">
        <v>14.914999999999999</v>
      </c>
      <c r="D4559" s="24">
        <v>2.101</v>
      </c>
      <c r="E4559" s="26">
        <v>13.834</v>
      </c>
      <c r="F4559" s="26">
        <v>0</v>
      </c>
      <c r="G4559" s="26">
        <v>0</v>
      </c>
      <c r="H4559" s="109" t="s">
        <v>36</v>
      </c>
    </row>
    <row r="4560" spans="1:8" ht="16.5" thickBot="1">
      <c r="A4560" s="54" t="s">
        <v>37</v>
      </c>
      <c r="B4560" s="27">
        <v>1.246</v>
      </c>
      <c r="C4560" s="28">
        <v>9.6229999999999993</v>
      </c>
      <c r="D4560" s="27">
        <v>1.115</v>
      </c>
      <c r="E4560" s="28">
        <v>9.7769999999999992</v>
      </c>
      <c r="F4560" s="26">
        <v>1.843</v>
      </c>
      <c r="G4560" s="26">
        <v>10.368</v>
      </c>
      <c r="H4560" s="108" t="s">
        <v>38</v>
      </c>
    </row>
    <row r="4561" spans="1:8" ht="16.5" thickBot="1">
      <c r="A4561" s="75" t="s">
        <v>552</v>
      </c>
      <c r="B4561" s="77">
        <f t="shared" ref="B4561" si="616">SUM(B4539:B4560)</f>
        <v>59.033999999999999</v>
      </c>
      <c r="C4561" s="77">
        <f t="shared" ref="C4561" si="617">SUM(C4539:C4560)</f>
        <v>430.91373530889001</v>
      </c>
      <c r="D4561" s="77">
        <f t="shared" ref="D4561" si="618">SUM(D4539:D4560)</f>
        <v>72.822228227571102</v>
      </c>
      <c r="E4561" s="77">
        <f t="shared" ref="E4561:G4561" si="619">SUM(E4539:E4560)</f>
        <v>503.9799999999999</v>
      </c>
      <c r="F4561" s="77">
        <f t="shared" si="619"/>
        <v>96.0305200871164</v>
      </c>
      <c r="G4561" s="77">
        <f t="shared" si="619"/>
        <v>619.49200000000008</v>
      </c>
      <c r="H4561" s="118" t="s">
        <v>855</v>
      </c>
    </row>
    <row r="4562" spans="1:8" ht="16.5" thickBot="1">
      <c r="A4562" s="75" t="s">
        <v>545</v>
      </c>
      <c r="B4562" s="77">
        <v>2946.4920000000002</v>
      </c>
      <c r="C4562" s="77">
        <v>25764.857</v>
      </c>
      <c r="D4562" s="77">
        <v>2537.2779999999998</v>
      </c>
      <c r="E4562" s="77">
        <v>29477.511999999999</v>
      </c>
      <c r="F4562" s="126">
        <v>3308.9209999999998</v>
      </c>
      <c r="G4562" s="126">
        <v>29089.794000000002</v>
      </c>
      <c r="H4562" s="112" t="s">
        <v>553</v>
      </c>
    </row>
    <row r="4563" spans="1:8">
      <c r="A4563" s="86"/>
      <c r="B4563" s="87"/>
      <c r="C4563" s="87"/>
      <c r="D4563" s="87"/>
      <c r="E4563" s="87"/>
      <c r="F4563" s="87"/>
      <c r="G4563" s="87"/>
      <c r="H4563" s="115"/>
    </row>
    <row r="4564" spans="1:8">
      <c r="A4564" s="119" t="s">
        <v>399</v>
      </c>
      <c r="C4564" s="102"/>
      <c r="D4564" s="102"/>
      <c r="E4564" s="102"/>
      <c r="F4564" s="102"/>
      <c r="G4564" s="102"/>
      <c r="H4564" s="120" t="s">
        <v>400</v>
      </c>
    </row>
    <row r="4565" spans="1:8" ht="19.5" customHeight="1">
      <c r="A4565" s="67" t="s">
        <v>774</v>
      </c>
      <c r="D4565" s="50"/>
      <c r="E4565" s="50"/>
      <c r="F4565" s="50"/>
      <c r="G4565" s="50"/>
      <c r="H4565" s="66" t="s">
        <v>418</v>
      </c>
    </row>
    <row r="4566" spans="1:8" ht="16.5" customHeight="1" thickBot="1">
      <c r="A4566" s="68" t="s">
        <v>43</v>
      </c>
      <c r="E4566" s="38"/>
      <c r="G4566" s="38" t="s">
        <v>477</v>
      </c>
      <c r="H4566" s="38" t="s">
        <v>476</v>
      </c>
    </row>
    <row r="4567" spans="1:8" ht="16.5" thickBot="1">
      <c r="A4567" s="55" t="s">
        <v>7</v>
      </c>
      <c r="B4567" s="238">
        <v>2016</v>
      </c>
      <c r="C4567" s="239"/>
      <c r="D4567" s="238">
        <v>2017</v>
      </c>
      <c r="E4567" s="239"/>
      <c r="F4567" s="238">
        <v>2018</v>
      </c>
      <c r="G4567" s="239"/>
      <c r="H4567" s="56" t="s">
        <v>3</v>
      </c>
    </row>
    <row r="4568" spans="1:8">
      <c r="A4568" s="57"/>
      <c r="B4568" s="54" t="s">
        <v>46</v>
      </c>
      <c r="C4568" s="103" t="s">
        <v>47</v>
      </c>
      <c r="D4568" s="103" t="s">
        <v>46</v>
      </c>
      <c r="E4568" s="22" t="s">
        <v>47</v>
      </c>
      <c r="F4568" s="103" t="s">
        <v>46</v>
      </c>
      <c r="G4568" s="22" t="s">
        <v>47</v>
      </c>
      <c r="H4568" s="58"/>
    </row>
    <row r="4569" spans="1:8" ht="16.5" thickBot="1">
      <c r="A4569" s="59"/>
      <c r="B4569" s="23" t="s">
        <v>48</v>
      </c>
      <c r="C4569" s="6" t="s">
        <v>49</v>
      </c>
      <c r="D4569" s="107" t="s">
        <v>48</v>
      </c>
      <c r="E4569" s="2" t="s">
        <v>49</v>
      </c>
      <c r="F4569" s="107" t="s">
        <v>48</v>
      </c>
      <c r="G4569" s="2" t="s">
        <v>49</v>
      </c>
      <c r="H4569" s="60"/>
    </row>
    <row r="4570" spans="1:8" ht="17.25" thickTop="1" thickBot="1">
      <c r="A4570" s="12" t="s">
        <v>13</v>
      </c>
      <c r="B4570" s="24">
        <v>0</v>
      </c>
      <c r="C4570" s="26">
        <v>0</v>
      </c>
      <c r="D4570" s="24">
        <v>0</v>
      </c>
      <c r="E4570" s="26">
        <v>3.0000000000000001E-3</v>
      </c>
      <c r="F4570" s="26">
        <v>0</v>
      </c>
      <c r="G4570" s="26">
        <v>0</v>
      </c>
      <c r="H4570" s="109" t="s">
        <v>819</v>
      </c>
    </row>
    <row r="4571" spans="1:8" ht="16.5" thickBot="1">
      <c r="A4571" s="12" t="s">
        <v>14</v>
      </c>
      <c r="B4571" s="24">
        <v>22.786000000000001</v>
      </c>
      <c r="C4571" s="26">
        <v>18.481999999999999</v>
      </c>
      <c r="D4571" s="24">
        <v>1.698</v>
      </c>
      <c r="E4571" s="26">
        <v>3.262</v>
      </c>
      <c r="F4571" s="26">
        <v>1.0720000000000001</v>
      </c>
      <c r="G4571" s="26">
        <v>5.8540000000000001</v>
      </c>
      <c r="H4571" s="109" t="s">
        <v>840</v>
      </c>
    </row>
    <row r="4572" spans="1:8" ht="16.5" thickBot="1">
      <c r="A4572" s="12" t="s">
        <v>15</v>
      </c>
      <c r="B4572" s="24">
        <v>0.59499999999999997</v>
      </c>
      <c r="C4572" s="26">
        <v>1.103</v>
      </c>
      <c r="D4572" s="24">
        <v>1.157</v>
      </c>
      <c r="E4572" s="26">
        <v>2.3610000000000002</v>
      </c>
      <c r="F4572" s="26">
        <v>0.443</v>
      </c>
      <c r="G4572" s="26">
        <v>1.679</v>
      </c>
      <c r="H4572" s="109" t="s">
        <v>841</v>
      </c>
    </row>
    <row r="4573" spans="1:8" ht="16.5" thickBot="1">
      <c r="A4573" s="12" t="s">
        <v>16</v>
      </c>
      <c r="B4573" s="24">
        <v>6.0949999999999998</v>
      </c>
      <c r="C4573" s="26">
        <v>35.655999999999999</v>
      </c>
      <c r="D4573" s="24">
        <v>8.6298540217635171</v>
      </c>
      <c r="E4573" s="26">
        <v>50.484999999999999</v>
      </c>
      <c r="F4573" s="26">
        <v>6.4669999999999996</v>
      </c>
      <c r="G4573" s="26">
        <v>54.944000000000003</v>
      </c>
      <c r="H4573" s="109" t="s">
        <v>844</v>
      </c>
    </row>
    <row r="4574" spans="1:8" ht="16.5" thickBot="1">
      <c r="A4574" s="12" t="s">
        <v>17</v>
      </c>
      <c r="B4574" s="24">
        <v>1.8208530000000001</v>
      </c>
      <c r="C4574" s="26">
        <v>4.9396225659099988</v>
      </c>
      <c r="D4574" s="24">
        <v>1.9282460000000001</v>
      </c>
      <c r="E4574" s="26">
        <v>4.5485411608900002</v>
      </c>
      <c r="F4574" s="26">
        <v>2.8460000000000001</v>
      </c>
      <c r="G4574" s="26">
        <v>19.446999999999999</v>
      </c>
      <c r="H4574" s="109" t="s">
        <v>845</v>
      </c>
    </row>
    <row r="4575" spans="1:8" ht="16.5" thickBot="1">
      <c r="A4575" s="12" t="s">
        <v>18</v>
      </c>
      <c r="B4575" s="24">
        <v>0</v>
      </c>
      <c r="C4575" s="26">
        <v>0</v>
      </c>
      <c r="D4575" s="24">
        <v>0</v>
      </c>
      <c r="E4575" s="26">
        <v>0</v>
      </c>
      <c r="F4575" s="26">
        <v>0</v>
      </c>
      <c r="G4575" s="26">
        <v>0</v>
      </c>
      <c r="H4575" s="109" t="s">
        <v>820</v>
      </c>
    </row>
    <row r="4576" spans="1:8" ht="16.5" thickBot="1">
      <c r="A4576" s="12" t="s">
        <v>19</v>
      </c>
      <c r="B4576" s="24">
        <v>0</v>
      </c>
      <c r="C4576" s="26">
        <v>0</v>
      </c>
      <c r="D4576" s="24">
        <v>0</v>
      </c>
      <c r="E4576" s="26">
        <v>0</v>
      </c>
      <c r="F4576" s="26">
        <v>0</v>
      </c>
      <c r="G4576" s="26">
        <v>0</v>
      </c>
      <c r="H4576" s="109" t="s">
        <v>20</v>
      </c>
    </row>
    <row r="4577" spans="1:8" ht="16.5" thickBot="1">
      <c r="A4577" s="12" t="s">
        <v>21</v>
      </c>
      <c r="B4577" s="24">
        <v>0.35499999999999998</v>
      </c>
      <c r="C4577" s="26">
        <v>1.0489999999999999</v>
      </c>
      <c r="D4577" s="24">
        <v>0.51</v>
      </c>
      <c r="E4577" s="26">
        <v>1.7989999999999999</v>
      </c>
      <c r="F4577" s="26">
        <v>0.43</v>
      </c>
      <c r="G4577" s="26">
        <v>1.175</v>
      </c>
      <c r="H4577" s="109" t="s">
        <v>846</v>
      </c>
    </row>
    <row r="4578" spans="1:8" ht="16.5" thickBot="1">
      <c r="A4578" s="12" t="s">
        <v>22</v>
      </c>
      <c r="B4578" s="24">
        <v>0</v>
      </c>
      <c r="C4578" s="26">
        <v>0</v>
      </c>
      <c r="D4578" s="24">
        <v>0</v>
      </c>
      <c r="E4578" s="26">
        <v>0</v>
      </c>
      <c r="F4578" s="26">
        <v>0</v>
      </c>
      <c r="G4578" s="26">
        <v>0</v>
      </c>
      <c r="H4578" s="109" t="s">
        <v>847</v>
      </c>
    </row>
    <row r="4579" spans="1:8" ht="16.5" thickBot="1">
      <c r="A4579" s="12" t="s">
        <v>23</v>
      </c>
      <c r="B4579" s="24">
        <v>0</v>
      </c>
      <c r="C4579" s="26">
        <v>0</v>
      </c>
      <c r="D4579" s="24">
        <v>0</v>
      </c>
      <c r="E4579" s="26">
        <v>0</v>
      </c>
      <c r="F4579" s="26">
        <v>0</v>
      </c>
      <c r="G4579" s="26">
        <v>0</v>
      </c>
      <c r="H4579" s="109" t="s">
        <v>856</v>
      </c>
    </row>
    <row r="4580" spans="1:8" ht="16.5" thickBot="1">
      <c r="A4580" s="12" t="s">
        <v>24</v>
      </c>
      <c r="B4580" s="24">
        <v>2.0819999999999999</v>
      </c>
      <c r="C4580" s="26">
        <v>12.423999999999999</v>
      </c>
      <c r="D4580" s="24">
        <v>2.2360000000000002</v>
      </c>
      <c r="E4580" s="26">
        <v>16.765000000000001</v>
      </c>
      <c r="F4580" s="26">
        <v>2.706</v>
      </c>
      <c r="G4580" s="26">
        <v>21.016999999999999</v>
      </c>
      <c r="H4580" s="109" t="s">
        <v>818</v>
      </c>
    </row>
    <row r="4581" spans="1:8" ht="16.5" thickBot="1">
      <c r="A4581" s="12" t="s">
        <v>25</v>
      </c>
      <c r="B4581" s="24">
        <v>0</v>
      </c>
      <c r="C4581" s="26">
        <v>0</v>
      </c>
      <c r="D4581" s="24">
        <v>0</v>
      </c>
      <c r="E4581" s="26">
        <v>0</v>
      </c>
      <c r="F4581" s="26">
        <v>0</v>
      </c>
      <c r="G4581" s="26">
        <v>0</v>
      </c>
      <c r="H4581" s="109" t="s">
        <v>26</v>
      </c>
    </row>
    <row r="4582" spans="1:8" ht="16.5" thickBot="1">
      <c r="A4582" s="12" t="s">
        <v>27</v>
      </c>
      <c r="B4582" s="24">
        <v>4.6820000000000004</v>
      </c>
      <c r="C4582" s="26">
        <v>21.905000000000001</v>
      </c>
      <c r="D4582" s="24">
        <v>0.69699999999999995</v>
      </c>
      <c r="E4582" s="26">
        <v>6.9829999999999997</v>
      </c>
      <c r="F4582" s="26">
        <v>0</v>
      </c>
      <c r="G4582" s="26">
        <v>0</v>
      </c>
      <c r="H4582" s="109" t="s">
        <v>851</v>
      </c>
    </row>
    <row r="4583" spans="1:8" ht="16.5" thickBot="1">
      <c r="A4583" s="12" t="s">
        <v>28</v>
      </c>
      <c r="B4583" s="24">
        <v>0</v>
      </c>
      <c r="C4583" s="26">
        <v>0</v>
      </c>
      <c r="D4583" s="24">
        <v>0</v>
      </c>
      <c r="E4583" s="26">
        <v>0</v>
      </c>
      <c r="F4583" s="26">
        <v>0</v>
      </c>
      <c r="G4583" s="26">
        <v>0</v>
      </c>
      <c r="H4583" s="109" t="s">
        <v>853</v>
      </c>
    </row>
    <row r="4584" spans="1:8" ht="16.5" thickBot="1">
      <c r="A4584" s="12" t="s">
        <v>29</v>
      </c>
      <c r="B4584" s="24">
        <v>0</v>
      </c>
      <c r="C4584" s="26">
        <v>0</v>
      </c>
      <c r="D4584" s="24">
        <v>0</v>
      </c>
      <c r="E4584" s="26">
        <v>0</v>
      </c>
      <c r="F4584" s="26">
        <v>0</v>
      </c>
      <c r="G4584" s="26">
        <v>0</v>
      </c>
      <c r="H4584" s="109" t="s">
        <v>821</v>
      </c>
    </row>
    <row r="4585" spans="1:8" ht="16.5" thickBot="1">
      <c r="A4585" s="12" t="s">
        <v>30</v>
      </c>
      <c r="B4585" s="24">
        <v>0</v>
      </c>
      <c r="C4585" s="26">
        <v>0</v>
      </c>
      <c r="D4585" s="24">
        <v>7.0000000000000001E-3</v>
      </c>
      <c r="E4585" s="26">
        <v>4.4999999999999998E-2</v>
      </c>
      <c r="F4585" s="26">
        <v>1.2999999999999999E-2</v>
      </c>
      <c r="G4585" s="26">
        <v>3.5000000000000003E-2</v>
      </c>
      <c r="H4585" s="109" t="s">
        <v>848</v>
      </c>
    </row>
    <row r="4586" spans="1:8" ht="16.5" thickBot="1">
      <c r="A4586" s="12" t="s">
        <v>31</v>
      </c>
      <c r="B4586" s="24">
        <v>0.254</v>
      </c>
      <c r="C4586" s="26">
        <v>1.1719999999999999</v>
      </c>
      <c r="D4586" s="24">
        <v>0</v>
      </c>
      <c r="E4586" s="26">
        <v>1E-3</v>
      </c>
      <c r="F4586" s="26">
        <v>6.0000000000000001E-3</v>
      </c>
      <c r="G4586" s="26">
        <v>3.9E-2</v>
      </c>
      <c r="H4586" s="109" t="s">
        <v>849</v>
      </c>
    </row>
    <row r="4587" spans="1:8" ht="16.5" thickBot="1">
      <c r="A4587" s="12" t="s">
        <v>32</v>
      </c>
      <c r="B4587" s="24">
        <v>0.03</v>
      </c>
      <c r="C4587" s="26">
        <v>1.6E-2</v>
      </c>
      <c r="D4587" s="24">
        <v>4.0000000000000001E-3</v>
      </c>
      <c r="E4587" s="26">
        <v>0.01</v>
      </c>
      <c r="F4587" s="26">
        <v>0</v>
      </c>
      <c r="G4587" s="26">
        <v>0</v>
      </c>
      <c r="H4587" s="109" t="s">
        <v>854</v>
      </c>
    </row>
    <row r="4588" spans="1:8" ht="16.5" thickBot="1">
      <c r="A4588" s="12" t="s">
        <v>33</v>
      </c>
      <c r="B4588" s="24">
        <v>0.377</v>
      </c>
      <c r="C4588" s="26">
        <v>2.012</v>
      </c>
      <c r="D4588" s="24">
        <v>0.3880551689860835</v>
      </c>
      <c r="E4588" s="26">
        <v>2.0710000000000002</v>
      </c>
      <c r="F4588" s="26">
        <f>D4588/E4588*G4588</f>
        <v>0.3194756461232604</v>
      </c>
      <c r="G4588" s="26">
        <v>1.7050000000000001</v>
      </c>
      <c r="H4588" s="109" t="s">
        <v>852</v>
      </c>
    </row>
    <row r="4589" spans="1:8" ht="16.5" thickBot="1">
      <c r="A4589" s="12" t="s">
        <v>34</v>
      </c>
      <c r="B4589" s="24">
        <v>118.431</v>
      </c>
      <c r="C4589" s="26">
        <v>752.14</v>
      </c>
      <c r="D4589" s="24">
        <v>106.08499999999999</v>
      </c>
      <c r="E4589" s="26">
        <v>823.61500000000001</v>
      </c>
      <c r="F4589" s="26">
        <v>82.146000000000001</v>
      </c>
      <c r="G4589" s="26">
        <v>835.41499999999996</v>
      </c>
      <c r="H4589" s="109" t="s">
        <v>850</v>
      </c>
    </row>
    <row r="4590" spans="1:8" ht="16.5" thickBot="1">
      <c r="A4590" s="12" t="s">
        <v>35</v>
      </c>
      <c r="B4590" s="24">
        <v>35.066000000000003</v>
      </c>
      <c r="C4590" s="26">
        <v>252.80199999999999</v>
      </c>
      <c r="D4590" s="24">
        <v>47.584000000000003</v>
      </c>
      <c r="E4590" s="26">
        <v>380.428</v>
      </c>
      <c r="F4590" s="26">
        <v>0</v>
      </c>
      <c r="G4590" s="26">
        <v>0</v>
      </c>
      <c r="H4590" s="109" t="s">
        <v>36</v>
      </c>
    </row>
    <row r="4591" spans="1:8" ht="16.5" thickBot="1">
      <c r="A4591" s="54" t="s">
        <v>37</v>
      </c>
      <c r="B4591" s="27">
        <v>3.4969999999999999</v>
      </c>
      <c r="C4591" s="28">
        <v>12.257999999999999</v>
      </c>
      <c r="D4591" s="27">
        <v>3.9409999999999998</v>
      </c>
      <c r="E4591" s="28">
        <v>21.744</v>
      </c>
      <c r="F4591" s="26">
        <v>7.76</v>
      </c>
      <c r="G4591" s="26">
        <v>40.423000000000002</v>
      </c>
      <c r="H4591" s="108" t="s">
        <v>38</v>
      </c>
    </row>
    <row r="4592" spans="1:8" ht="16.5" thickBot="1">
      <c r="A4592" s="75" t="s">
        <v>552</v>
      </c>
      <c r="B4592" s="77">
        <f t="shared" ref="B4592" si="620">SUM(B4570:B4591)</f>
        <v>196.070853</v>
      </c>
      <c r="C4592" s="77">
        <f t="shared" ref="C4592" si="621">SUM(C4570:C4591)</f>
        <v>1115.95862256591</v>
      </c>
      <c r="D4592" s="77">
        <f t="shared" ref="D4592" si="622">SUM(D4570:D4591)</f>
        <v>174.86515519074962</v>
      </c>
      <c r="E4592" s="77">
        <f t="shared" ref="E4592:G4592" si="623">SUM(E4570:E4591)</f>
        <v>1314.1205411608901</v>
      </c>
      <c r="F4592" s="77">
        <f t="shared" si="623"/>
        <v>104.20847564612326</v>
      </c>
      <c r="G4592" s="77">
        <f t="shared" si="623"/>
        <v>981.73299999999995</v>
      </c>
      <c r="H4592" s="118" t="s">
        <v>855</v>
      </c>
    </row>
    <row r="4593" spans="1:8" ht="16.5" thickBot="1">
      <c r="A4593" s="75" t="s">
        <v>545</v>
      </c>
      <c r="B4593" s="77">
        <v>2754.6109999999999</v>
      </c>
      <c r="C4593" s="77">
        <v>12870.329</v>
      </c>
      <c r="D4593" s="77">
        <v>2618.7910000000002</v>
      </c>
      <c r="E4593" s="77">
        <v>13542.727999999999</v>
      </c>
      <c r="F4593" s="126">
        <v>2722.6080000000002</v>
      </c>
      <c r="G4593" s="126">
        <v>14106.688</v>
      </c>
      <c r="H4593" s="112" t="s">
        <v>553</v>
      </c>
    </row>
    <row r="4594" spans="1:8">
      <c r="A4594" s="17"/>
      <c r="B4594" s="7"/>
      <c r="C4594" s="7"/>
      <c r="D4594" s="7"/>
      <c r="E4594" s="7"/>
      <c r="F4594" s="7"/>
      <c r="G4594" s="7"/>
    </row>
    <row r="4595" spans="1:8">
      <c r="A4595" s="17"/>
      <c r="B4595" s="7"/>
      <c r="C4595" s="7"/>
      <c r="D4595" s="7"/>
      <c r="E4595" s="7"/>
      <c r="F4595" s="7"/>
      <c r="G4595" s="7"/>
    </row>
    <row r="4596" spans="1:8">
      <c r="A4596" s="119" t="s">
        <v>401</v>
      </c>
      <c r="B4596" s="102"/>
      <c r="C4596" s="102"/>
      <c r="D4596" s="102"/>
      <c r="E4596" s="102"/>
      <c r="F4596" s="102"/>
      <c r="G4596" s="102"/>
      <c r="H4596" s="120" t="s">
        <v>402</v>
      </c>
    </row>
    <row r="4597" spans="1:8" ht="18" customHeight="1">
      <c r="A4597" s="67" t="s">
        <v>775</v>
      </c>
      <c r="C4597" s="50"/>
      <c r="D4597" s="50"/>
      <c r="E4597" s="50"/>
      <c r="F4597" s="50"/>
      <c r="G4597" s="50"/>
      <c r="H4597" s="66" t="s">
        <v>421</v>
      </c>
    </row>
    <row r="4598" spans="1:8" ht="16.5" customHeight="1" thickBot="1">
      <c r="A4598" s="68" t="s">
        <v>43</v>
      </c>
      <c r="E4598" s="38"/>
      <c r="G4598" s="38" t="s">
        <v>477</v>
      </c>
      <c r="H4598" s="38" t="s">
        <v>476</v>
      </c>
    </row>
    <row r="4599" spans="1:8" ht="16.5" thickBot="1">
      <c r="A4599" s="55" t="s">
        <v>7</v>
      </c>
      <c r="B4599" s="238">
        <v>2016</v>
      </c>
      <c r="C4599" s="239"/>
      <c r="D4599" s="238">
        <v>2017</v>
      </c>
      <c r="E4599" s="239"/>
      <c r="F4599" s="238">
        <v>2018</v>
      </c>
      <c r="G4599" s="239"/>
      <c r="H4599" s="56" t="s">
        <v>3</v>
      </c>
    </row>
    <row r="4600" spans="1:8">
      <c r="A4600" s="57"/>
      <c r="B4600" s="54" t="s">
        <v>46</v>
      </c>
      <c r="C4600" s="103" t="s">
        <v>47</v>
      </c>
      <c r="D4600" s="103" t="s">
        <v>46</v>
      </c>
      <c r="E4600" s="22" t="s">
        <v>47</v>
      </c>
      <c r="F4600" s="103" t="s">
        <v>46</v>
      </c>
      <c r="G4600" s="22" t="s">
        <v>47</v>
      </c>
      <c r="H4600" s="58"/>
    </row>
    <row r="4601" spans="1:8" ht="16.5" thickBot="1">
      <c r="A4601" s="59"/>
      <c r="B4601" s="23" t="s">
        <v>48</v>
      </c>
      <c r="C4601" s="6" t="s">
        <v>49</v>
      </c>
      <c r="D4601" s="107" t="s">
        <v>48</v>
      </c>
      <c r="E4601" s="2" t="s">
        <v>49</v>
      </c>
      <c r="F4601" s="107" t="s">
        <v>48</v>
      </c>
      <c r="G4601" s="2" t="s">
        <v>49</v>
      </c>
      <c r="H4601" s="60"/>
    </row>
    <row r="4602" spans="1:8" ht="17.25" thickTop="1" thickBot="1">
      <c r="A4602" s="12" t="s">
        <v>13</v>
      </c>
      <c r="B4602" s="24">
        <v>0</v>
      </c>
      <c r="C4602" s="26">
        <v>0</v>
      </c>
      <c r="D4602" s="24">
        <v>0</v>
      </c>
      <c r="E4602" s="26">
        <v>0</v>
      </c>
      <c r="F4602" s="26">
        <v>0</v>
      </c>
      <c r="G4602" s="26">
        <v>0</v>
      </c>
      <c r="H4602" s="109" t="s">
        <v>819</v>
      </c>
    </row>
    <row r="4603" spans="1:8" ht="16.5" thickBot="1">
      <c r="A4603" s="12" t="s">
        <v>14</v>
      </c>
      <c r="B4603" s="24">
        <v>8.0000000000000002E-3</v>
      </c>
      <c r="C4603" s="26">
        <v>8.6999999999999994E-2</v>
      </c>
      <c r="D4603" s="24">
        <v>1.2E-2</v>
      </c>
      <c r="E4603" s="26">
        <v>0.13700000000000001</v>
      </c>
      <c r="F4603" s="26">
        <v>7.0000000000000001E-3</v>
      </c>
      <c r="G4603" s="26">
        <v>2.5000000000000001E-2</v>
      </c>
      <c r="H4603" s="109" t="s">
        <v>840</v>
      </c>
    </row>
    <row r="4604" spans="1:8" ht="16.5" thickBot="1">
      <c r="A4604" s="12" t="s">
        <v>15</v>
      </c>
      <c r="B4604" s="24">
        <v>0</v>
      </c>
      <c r="C4604" s="26">
        <v>0</v>
      </c>
      <c r="D4604" s="24">
        <v>0</v>
      </c>
      <c r="E4604" s="26">
        <v>0</v>
      </c>
      <c r="F4604" s="26">
        <v>0</v>
      </c>
      <c r="G4604" s="26">
        <v>0</v>
      </c>
      <c r="H4604" s="109" t="s">
        <v>841</v>
      </c>
    </row>
    <row r="4605" spans="1:8" ht="16.5" thickBot="1">
      <c r="A4605" s="12" t="s">
        <v>16</v>
      </c>
      <c r="B4605" s="24">
        <v>1E-3</v>
      </c>
      <c r="C4605" s="26">
        <v>3.5000000000000003E-2</v>
      </c>
      <c r="D4605" s="24">
        <v>3.0000000000000001E-3</v>
      </c>
      <c r="E4605" s="26">
        <v>4.8000000000000001E-2</v>
      </c>
      <c r="F4605" s="26">
        <v>0</v>
      </c>
      <c r="G4605" s="26">
        <v>2.7E-2</v>
      </c>
      <c r="H4605" s="109" t="s">
        <v>844</v>
      </c>
    </row>
    <row r="4606" spans="1:8" ht="16.5" thickBot="1">
      <c r="A4606" s="12" t="s">
        <v>17</v>
      </c>
      <c r="B4606" s="24">
        <v>0</v>
      </c>
      <c r="C4606" s="26">
        <v>0</v>
      </c>
      <c r="D4606" s="24">
        <v>0</v>
      </c>
      <c r="E4606" s="26">
        <v>0</v>
      </c>
      <c r="F4606" s="26">
        <v>2E-3</v>
      </c>
      <c r="G4606" s="26">
        <v>0.16800000000000001</v>
      </c>
      <c r="H4606" s="109" t="s">
        <v>845</v>
      </c>
    </row>
    <row r="4607" spans="1:8" ht="16.5" thickBot="1">
      <c r="A4607" s="12" t="s">
        <v>18</v>
      </c>
      <c r="B4607" s="24">
        <v>0</v>
      </c>
      <c r="C4607" s="26">
        <v>0</v>
      </c>
      <c r="D4607" s="24">
        <v>0</v>
      </c>
      <c r="E4607" s="26">
        <v>0</v>
      </c>
      <c r="F4607" s="26">
        <v>0</v>
      </c>
      <c r="G4607" s="26">
        <v>0</v>
      </c>
      <c r="H4607" s="109" t="s">
        <v>820</v>
      </c>
    </row>
    <row r="4608" spans="1:8" ht="16.5" thickBot="1">
      <c r="A4608" s="12" t="s">
        <v>19</v>
      </c>
      <c r="B4608" s="24">
        <v>0</v>
      </c>
      <c r="C4608" s="26">
        <v>7.0000000000000001E-3</v>
      </c>
      <c r="D4608" s="24">
        <v>2E-3</v>
      </c>
      <c r="E4608" s="26">
        <v>4.2000000000000003E-2</v>
      </c>
      <c r="F4608" s="26">
        <v>1E-3</v>
      </c>
      <c r="G4608" s="26">
        <v>1.6E-2</v>
      </c>
      <c r="H4608" s="109" t="s">
        <v>20</v>
      </c>
    </row>
    <row r="4609" spans="1:8" ht="16.5" thickBot="1">
      <c r="A4609" s="12" t="s">
        <v>21</v>
      </c>
      <c r="B4609" s="24">
        <v>0</v>
      </c>
      <c r="C4609" s="26">
        <v>0</v>
      </c>
      <c r="D4609" s="26">
        <v>0</v>
      </c>
      <c r="E4609" s="26">
        <v>0</v>
      </c>
      <c r="F4609" s="26">
        <v>0</v>
      </c>
      <c r="G4609" s="26">
        <v>0</v>
      </c>
      <c r="H4609" s="109" t="s">
        <v>846</v>
      </c>
    </row>
    <row r="4610" spans="1:8" ht="16.5" thickBot="1">
      <c r="A4610" s="12" t="s">
        <v>22</v>
      </c>
      <c r="B4610" s="24">
        <v>8.9999999999999993E-3</v>
      </c>
      <c r="C4610" s="26">
        <v>0.21199999999999999</v>
      </c>
      <c r="D4610" s="24">
        <v>6.0000000000000001E-3</v>
      </c>
      <c r="E4610" s="26">
        <v>0.01</v>
      </c>
      <c r="F4610" s="26">
        <v>7.0000000000000001E-3</v>
      </c>
      <c r="G4610" s="26">
        <v>1.2E-2</v>
      </c>
      <c r="H4610" s="109" t="s">
        <v>847</v>
      </c>
    </row>
    <row r="4611" spans="1:8" ht="16.5" thickBot="1">
      <c r="A4611" s="12" t="s">
        <v>23</v>
      </c>
      <c r="B4611" s="24">
        <v>0</v>
      </c>
      <c r="C4611" s="26">
        <v>1E-3</v>
      </c>
      <c r="D4611" s="24">
        <v>0</v>
      </c>
      <c r="E4611" s="26">
        <v>0</v>
      </c>
      <c r="F4611" s="26">
        <v>0</v>
      </c>
      <c r="G4611" s="26">
        <v>0</v>
      </c>
      <c r="H4611" s="109" t="s">
        <v>856</v>
      </c>
    </row>
    <row r="4612" spans="1:8" ht="16.5" thickBot="1">
      <c r="A4612" s="12" t="s">
        <v>24</v>
      </c>
      <c r="B4612" s="24">
        <v>6.0000000000000001E-3</v>
      </c>
      <c r="C4612" s="26">
        <v>0.114</v>
      </c>
      <c r="D4612" s="24">
        <v>0</v>
      </c>
      <c r="E4612" s="26">
        <v>7.0000000000000001E-3</v>
      </c>
      <c r="F4612" s="26">
        <v>1E-3</v>
      </c>
      <c r="G4612" s="26">
        <v>0.14299999999999999</v>
      </c>
      <c r="H4612" s="109" t="s">
        <v>818</v>
      </c>
    </row>
    <row r="4613" spans="1:8" ht="16.5" thickBot="1">
      <c r="A4613" s="12" t="s">
        <v>25</v>
      </c>
      <c r="B4613" s="24">
        <v>0</v>
      </c>
      <c r="C4613" s="26">
        <v>0</v>
      </c>
      <c r="D4613" s="24">
        <v>0</v>
      </c>
      <c r="E4613" s="26">
        <v>0</v>
      </c>
      <c r="F4613" s="26">
        <v>0</v>
      </c>
      <c r="G4613" s="26">
        <v>0</v>
      </c>
      <c r="H4613" s="109" t="s">
        <v>26</v>
      </c>
    </row>
    <row r="4614" spans="1:8" ht="16.5" thickBot="1">
      <c r="A4614" s="12" t="s">
        <v>27</v>
      </c>
      <c r="B4614" s="24">
        <v>1E-3</v>
      </c>
      <c r="C4614" s="26">
        <v>1E-3</v>
      </c>
      <c r="D4614" s="24">
        <v>1E-3</v>
      </c>
      <c r="E4614" s="26">
        <v>1E-3</v>
      </c>
      <c r="F4614" s="26">
        <v>9.9999999999999995E-7</v>
      </c>
      <c r="G4614" s="26">
        <v>9.9999999999999995E-7</v>
      </c>
      <c r="H4614" s="109" t="s">
        <v>851</v>
      </c>
    </row>
    <row r="4615" spans="1:8" ht="16.5" thickBot="1">
      <c r="A4615" s="12" t="s">
        <v>28</v>
      </c>
      <c r="B4615" s="24">
        <v>0</v>
      </c>
      <c r="C4615" s="26">
        <v>0</v>
      </c>
      <c r="D4615" s="24">
        <v>0</v>
      </c>
      <c r="E4615" s="26">
        <v>0</v>
      </c>
      <c r="F4615" s="26">
        <v>0</v>
      </c>
      <c r="G4615" s="26">
        <v>0</v>
      </c>
      <c r="H4615" s="109" t="s">
        <v>853</v>
      </c>
    </row>
    <row r="4616" spans="1:8" ht="16.5" thickBot="1">
      <c r="A4616" s="12" t="s">
        <v>29</v>
      </c>
      <c r="B4616" s="24">
        <v>0</v>
      </c>
      <c r="C4616" s="26">
        <v>0</v>
      </c>
      <c r="D4616" s="24">
        <v>0</v>
      </c>
      <c r="E4616" s="26">
        <v>0</v>
      </c>
      <c r="F4616" s="26">
        <v>0</v>
      </c>
      <c r="G4616" s="26">
        <v>0</v>
      </c>
      <c r="H4616" s="109" t="s">
        <v>821</v>
      </c>
    </row>
    <row r="4617" spans="1:8" ht="16.5" thickBot="1">
      <c r="A4617" s="12" t="s">
        <v>30</v>
      </c>
      <c r="B4617" s="24">
        <v>0</v>
      </c>
      <c r="C4617" s="26">
        <v>0</v>
      </c>
      <c r="D4617" s="24">
        <v>0</v>
      </c>
      <c r="E4617" s="26">
        <v>0</v>
      </c>
      <c r="F4617" s="26">
        <v>0</v>
      </c>
      <c r="G4617" s="26">
        <v>0</v>
      </c>
      <c r="H4617" s="109" t="s">
        <v>848</v>
      </c>
    </row>
    <row r="4618" spans="1:8" ht="16.5" thickBot="1">
      <c r="A4618" s="12" t="s">
        <v>31</v>
      </c>
      <c r="B4618" s="24">
        <v>0</v>
      </c>
      <c r="C4618" s="26">
        <v>0</v>
      </c>
      <c r="D4618" s="24">
        <v>0</v>
      </c>
      <c r="E4618" s="26">
        <v>0</v>
      </c>
      <c r="F4618" s="26">
        <v>0</v>
      </c>
      <c r="G4618" s="26">
        <v>0</v>
      </c>
      <c r="H4618" s="109" t="s">
        <v>849</v>
      </c>
    </row>
    <row r="4619" spans="1:8" ht="16.5" thickBot="1">
      <c r="A4619" s="12" t="s">
        <v>32</v>
      </c>
      <c r="B4619" s="24">
        <v>0</v>
      </c>
      <c r="C4619" s="26">
        <v>0</v>
      </c>
      <c r="D4619" s="24">
        <v>0</v>
      </c>
      <c r="E4619" s="26">
        <v>0</v>
      </c>
      <c r="F4619" s="26">
        <v>0</v>
      </c>
      <c r="G4619" s="26">
        <v>0</v>
      </c>
      <c r="H4619" s="109" t="s">
        <v>854</v>
      </c>
    </row>
    <row r="4620" spans="1:8" ht="16.5" thickBot="1">
      <c r="A4620" s="12" t="s">
        <v>33</v>
      </c>
      <c r="B4620" s="24">
        <v>0</v>
      </c>
      <c r="C4620" s="26">
        <v>0</v>
      </c>
      <c r="D4620" s="24">
        <v>0</v>
      </c>
      <c r="E4620" s="26">
        <v>0</v>
      </c>
      <c r="F4620" s="26">
        <v>0</v>
      </c>
      <c r="G4620" s="26">
        <v>0</v>
      </c>
      <c r="H4620" s="109" t="s">
        <v>852</v>
      </c>
    </row>
    <row r="4621" spans="1:8" ht="16.5" thickBot="1">
      <c r="A4621" s="12" t="s">
        <v>34</v>
      </c>
      <c r="B4621" s="24">
        <v>3.3000000000000002E-2</v>
      </c>
      <c r="C4621" s="26">
        <v>0.66500000000000004</v>
      </c>
      <c r="D4621" s="24">
        <v>1.4E-2</v>
      </c>
      <c r="E4621" s="26">
        <v>0.29399999999999998</v>
      </c>
      <c r="F4621" s="26">
        <v>2.1000000000000001E-2</v>
      </c>
      <c r="G4621" s="26">
        <v>0.25800000000000001</v>
      </c>
      <c r="H4621" s="109" t="s">
        <v>850</v>
      </c>
    </row>
    <row r="4622" spans="1:8" ht="16.5" thickBot="1">
      <c r="A4622" s="12" t="s">
        <v>35</v>
      </c>
      <c r="B4622" s="24">
        <v>0</v>
      </c>
      <c r="C4622" s="26">
        <v>0</v>
      </c>
      <c r="D4622" s="24">
        <v>0</v>
      </c>
      <c r="E4622" s="26">
        <v>0</v>
      </c>
      <c r="F4622" s="26">
        <v>0</v>
      </c>
      <c r="G4622" s="26">
        <v>0</v>
      </c>
      <c r="H4622" s="109" t="s">
        <v>36</v>
      </c>
    </row>
    <row r="4623" spans="1:8" ht="16.5" thickBot="1">
      <c r="A4623" s="54" t="s">
        <v>37</v>
      </c>
      <c r="B4623" s="27">
        <v>0.222</v>
      </c>
      <c r="C4623" s="28">
        <v>10.288</v>
      </c>
      <c r="D4623" s="27">
        <v>0.23400000000000001</v>
      </c>
      <c r="E4623" s="28">
        <v>11.773</v>
      </c>
      <c r="F4623" s="26">
        <v>0.17799999999999999</v>
      </c>
      <c r="G4623" s="26">
        <v>10.491</v>
      </c>
      <c r="H4623" s="108" t="s">
        <v>38</v>
      </c>
    </row>
    <row r="4624" spans="1:8" ht="16.5" thickBot="1">
      <c r="A4624" s="75" t="s">
        <v>552</v>
      </c>
      <c r="B4624" s="77">
        <f t="shared" ref="B4624" si="624">SUM(B4602:B4623)</f>
        <v>0.28000000000000003</v>
      </c>
      <c r="C4624" s="77">
        <f t="shared" ref="C4624" si="625">SUM(C4602:C4623)</f>
        <v>11.41</v>
      </c>
      <c r="D4624" s="77">
        <f t="shared" ref="D4624" si="626">SUM(D4602:D4623)</f>
        <v>0.27200000000000002</v>
      </c>
      <c r="E4624" s="77">
        <f t="shared" ref="E4624:G4624" si="627">SUM(E4602:E4623)</f>
        <v>12.311999999999999</v>
      </c>
      <c r="F4624" s="77">
        <f t="shared" si="627"/>
        <v>0.217001</v>
      </c>
      <c r="G4624" s="77">
        <f t="shared" si="627"/>
        <v>11.140001</v>
      </c>
      <c r="H4624" s="118" t="s">
        <v>855</v>
      </c>
    </row>
    <row r="4625" spans="1:8" ht="16.5" thickBot="1">
      <c r="A4625" s="75" t="s">
        <v>545</v>
      </c>
      <c r="B4625" s="77">
        <v>72.665999999999997</v>
      </c>
      <c r="C4625" s="77">
        <v>606.94500000000005</v>
      </c>
      <c r="D4625" s="77">
        <v>83.527000000000001</v>
      </c>
      <c r="E4625" s="77">
        <v>669.60900000000004</v>
      </c>
      <c r="F4625" s="126">
        <v>93.066999999999993</v>
      </c>
      <c r="G4625" s="126">
        <v>743.25599999999997</v>
      </c>
      <c r="H4625" s="112" t="s">
        <v>553</v>
      </c>
    </row>
    <row r="4629" spans="1:8">
      <c r="A4629" s="119" t="s">
        <v>404</v>
      </c>
      <c r="H4629" s="120" t="s">
        <v>405</v>
      </c>
    </row>
    <row r="4630" spans="1:8">
      <c r="A4630" s="97" t="s">
        <v>776</v>
      </c>
      <c r="H4630" s="102" t="s">
        <v>424</v>
      </c>
    </row>
    <row r="4631" spans="1:8" ht="16.5" customHeight="1" thickBot="1">
      <c r="A4631" s="68" t="s">
        <v>43</v>
      </c>
      <c r="E4631" s="38"/>
      <c r="G4631" s="38" t="s">
        <v>477</v>
      </c>
      <c r="H4631" s="38" t="s">
        <v>476</v>
      </c>
    </row>
    <row r="4632" spans="1:8" ht="16.5" thickBot="1">
      <c r="A4632" s="55" t="s">
        <v>7</v>
      </c>
      <c r="B4632" s="238">
        <v>2016</v>
      </c>
      <c r="C4632" s="239"/>
      <c r="D4632" s="238">
        <v>2017</v>
      </c>
      <c r="E4632" s="239"/>
      <c r="F4632" s="238">
        <v>2018</v>
      </c>
      <c r="G4632" s="239"/>
      <c r="H4632" s="56" t="s">
        <v>3</v>
      </c>
    </row>
    <row r="4633" spans="1:8">
      <c r="A4633" s="57"/>
      <c r="B4633" s="54" t="s">
        <v>46</v>
      </c>
      <c r="C4633" s="100" t="s">
        <v>47</v>
      </c>
      <c r="D4633" s="103" t="s">
        <v>46</v>
      </c>
      <c r="E4633" s="22" t="s">
        <v>47</v>
      </c>
      <c r="F4633" s="103" t="s">
        <v>46</v>
      </c>
      <c r="G4633" s="22" t="s">
        <v>47</v>
      </c>
      <c r="H4633" s="58"/>
    </row>
    <row r="4634" spans="1:8" ht="16.5" thickBot="1">
      <c r="A4634" s="59"/>
      <c r="B4634" s="23" t="s">
        <v>48</v>
      </c>
      <c r="C4634" s="23" t="s">
        <v>49</v>
      </c>
      <c r="D4634" s="107" t="s">
        <v>48</v>
      </c>
      <c r="E4634" s="2" t="s">
        <v>49</v>
      </c>
      <c r="F4634" s="107" t="s">
        <v>48</v>
      </c>
      <c r="G4634" s="2" t="s">
        <v>49</v>
      </c>
      <c r="H4634" s="60"/>
    </row>
    <row r="4635" spans="1:8" ht="17.25" thickTop="1" thickBot="1">
      <c r="A4635" s="12" t="s">
        <v>13</v>
      </c>
      <c r="B4635" s="24">
        <v>8.1651000000000001E-2</v>
      </c>
      <c r="C4635" s="26">
        <v>1.341</v>
      </c>
      <c r="D4635" s="24">
        <v>7.5300000000000006E-2</v>
      </c>
      <c r="E4635" s="26">
        <v>1.25</v>
      </c>
      <c r="F4635" s="26">
        <v>3.7999999999999999E-2</v>
      </c>
      <c r="G4635" s="26">
        <v>2.7709999999999999</v>
      </c>
      <c r="H4635" s="109" t="s">
        <v>819</v>
      </c>
    </row>
    <row r="4636" spans="1:8" ht="16.5" thickBot="1">
      <c r="A4636" s="12" t="s">
        <v>14</v>
      </c>
      <c r="B4636" s="24">
        <v>1.2350000000000001</v>
      </c>
      <c r="C4636" s="26">
        <v>3.1890000000000001</v>
      </c>
      <c r="D4636" s="24">
        <v>1.63</v>
      </c>
      <c r="E4636" s="26">
        <v>3.88</v>
      </c>
      <c r="F4636" s="26">
        <v>1.956</v>
      </c>
      <c r="G4636" s="26">
        <v>6.2130000000000001</v>
      </c>
      <c r="H4636" s="109" t="s">
        <v>840</v>
      </c>
    </row>
    <row r="4637" spans="1:8" ht="16.5" thickBot="1">
      <c r="A4637" s="12" t="s">
        <v>15</v>
      </c>
      <c r="B4637" s="24">
        <v>1E-3</v>
      </c>
      <c r="C4637" s="26">
        <v>4.1000000000000002E-2</v>
      </c>
      <c r="D4637" s="24">
        <v>1.2E-2</v>
      </c>
      <c r="E4637" s="26">
        <v>0.158</v>
      </c>
      <c r="F4637" s="26">
        <v>1.4999999999999999E-2</v>
      </c>
      <c r="G4637" s="26">
        <v>0.26900000000000002</v>
      </c>
      <c r="H4637" s="109" t="s">
        <v>841</v>
      </c>
    </row>
    <row r="4638" spans="1:8" ht="16.5" thickBot="1">
      <c r="A4638" s="12" t="s">
        <v>16</v>
      </c>
      <c r="B4638" s="24">
        <v>7.0000000000000001E-3</v>
      </c>
      <c r="C4638" s="26">
        <v>4.9000000000000002E-2</v>
      </c>
      <c r="D4638" s="24">
        <v>1E-3</v>
      </c>
      <c r="E4638" s="26">
        <v>1.2E-2</v>
      </c>
      <c r="F4638" s="26">
        <v>1E-3</v>
      </c>
      <c r="G4638" s="26">
        <v>2.3E-2</v>
      </c>
      <c r="H4638" s="109" t="s">
        <v>844</v>
      </c>
    </row>
    <row r="4639" spans="1:8" ht="16.5" thickBot="1">
      <c r="A4639" s="12" t="s">
        <v>17</v>
      </c>
      <c r="B4639" s="24">
        <v>3.9999999999999998E-6</v>
      </c>
      <c r="C4639" s="26">
        <v>4.0483430000000001E-5</v>
      </c>
      <c r="D4639" s="24">
        <v>1E-3</v>
      </c>
      <c r="E4639" s="26">
        <v>0</v>
      </c>
      <c r="F4639" s="26">
        <v>2.5000000000000001E-2</v>
      </c>
      <c r="G4639" s="26">
        <v>0.14000000000000001</v>
      </c>
      <c r="H4639" s="109" t="s">
        <v>845</v>
      </c>
    </row>
    <row r="4640" spans="1:8" ht="16.5" thickBot="1">
      <c r="A4640" s="12" t="s">
        <v>18</v>
      </c>
      <c r="B4640" s="24">
        <v>0</v>
      </c>
      <c r="C4640" s="26">
        <v>0</v>
      </c>
      <c r="D4640" s="24">
        <v>0</v>
      </c>
      <c r="E4640" s="26">
        <v>0</v>
      </c>
      <c r="F4640" s="26">
        <v>0</v>
      </c>
      <c r="G4640" s="26">
        <v>0</v>
      </c>
      <c r="H4640" s="109" t="s">
        <v>820</v>
      </c>
    </row>
    <row r="4641" spans="1:8" ht="16.5" thickBot="1">
      <c r="A4641" s="12" t="s">
        <v>19</v>
      </c>
      <c r="B4641" s="24">
        <v>5.0000000000000001E-4</v>
      </c>
      <c r="C4641" s="26">
        <v>1E-3</v>
      </c>
      <c r="D4641" s="24">
        <v>0</v>
      </c>
      <c r="E4641" s="26">
        <v>0</v>
      </c>
      <c r="F4641" s="26">
        <v>0</v>
      </c>
      <c r="G4641" s="26">
        <v>0</v>
      </c>
      <c r="H4641" s="109" t="s">
        <v>20</v>
      </c>
    </row>
    <row r="4642" spans="1:8" ht="16.5" thickBot="1">
      <c r="A4642" s="12" t="s">
        <v>21</v>
      </c>
      <c r="B4642" s="24">
        <v>3.1829999999999998</v>
      </c>
      <c r="C4642" s="26">
        <v>25.827000000000002</v>
      </c>
      <c r="D4642" s="24">
        <v>4.8899999999999997</v>
      </c>
      <c r="E4642" s="26">
        <v>30.187999999999999</v>
      </c>
      <c r="F4642" s="26">
        <v>1.881</v>
      </c>
      <c r="G4642" s="26">
        <v>14.276999999999999</v>
      </c>
      <c r="H4642" s="109" t="s">
        <v>846</v>
      </c>
    </row>
    <row r="4643" spans="1:8" ht="16.5" thickBot="1">
      <c r="A4643" s="12" t="s">
        <v>22</v>
      </c>
      <c r="B4643" s="24">
        <v>3.3899999999999998E-3</v>
      </c>
      <c r="C4643" s="26">
        <v>0.2712</v>
      </c>
      <c r="D4643" s="24">
        <v>4.0000000000000001E-3</v>
      </c>
      <c r="E4643" s="26">
        <v>0.02</v>
      </c>
      <c r="F4643" s="26">
        <v>1.2E-2</v>
      </c>
      <c r="G4643" s="26">
        <v>4.7E-2</v>
      </c>
      <c r="H4643" s="109" t="s">
        <v>847</v>
      </c>
    </row>
    <row r="4644" spans="1:8" ht="16.5" thickBot="1">
      <c r="A4644" s="12" t="s">
        <v>23</v>
      </c>
      <c r="B4644" s="24">
        <v>0.02</v>
      </c>
      <c r="C4644" s="26">
        <v>1.7000000000000001E-2</v>
      </c>
      <c r="D4644" s="24">
        <v>2.3529411764705885E-3</v>
      </c>
      <c r="E4644" s="26">
        <v>2E-3</v>
      </c>
      <c r="F4644" s="26">
        <v>0</v>
      </c>
      <c r="G4644" s="26">
        <v>3.0000000000000001E-3</v>
      </c>
      <c r="H4644" s="109" t="s">
        <v>856</v>
      </c>
    </row>
    <row r="4645" spans="1:8" ht="16.5" thickBot="1">
      <c r="A4645" s="12" t="s">
        <v>24</v>
      </c>
      <c r="B4645" s="24">
        <v>0</v>
      </c>
      <c r="C4645" s="26">
        <v>0</v>
      </c>
      <c r="D4645" s="24">
        <v>0</v>
      </c>
      <c r="E4645" s="26">
        <v>0</v>
      </c>
      <c r="F4645" s="26">
        <v>0</v>
      </c>
      <c r="G4645" s="26">
        <v>0</v>
      </c>
      <c r="H4645" s="109" t="s">
        <v>818</v>
      </c>
    </row>
    <row r="4646" spans="1:8" ht="16.5" thickBot="1">
      <c r="A4646" s="12" t="s">
        <v>25</v>
      </c>
      <c r="B4646" s="24">
        <v>0</v>
      </c>
      <c r="C4646" s="26">
        <v>0</v>
      </c>
      <c r="D4646" s="24">
        <v>0</v>
      </c>
      <c r="E4646" s="26">
        <v>0</v>
      </c>
      <c r="F4646" s="26">
        <v>0</v>
      </c>
      <c r="G4646" s="26">
        <v>0</v>
      </c>
      <c r="H4646" s="109" t="s">
        <v>26</v>
      </c>
    </row>
    <row r="4647" spans="1:8" ht="16.5" thickBot="1">
      <c r="A4647" s="12" t="s">
        <v>27</v>
      </c>
      <c r="B4647" s="24">
        <v>0.44309299999999996</v>
      </c>
      <c r="C4647" s="26">
        <v>1.65347</v>
      </c>
      <c r="D4647" s="24">
        <v>0.98967499999999997</v>
      </c>
      <c r="E4647" s="26">
        <v>3.9001429999999999</v>
      </c>
      <c r="F4647" s="26">
        <v>0</v>
      </c>
      <c r="G4647" s="26">
        <v>0</v>
      </c>
      <c r="H4647" s="109" t="s">
        <v>851</v>
      </c>
    </row>
    <row r="4648" spans="1:8" ht="16.5" thickBot="1">
      <c r="A4648" s="12" t="s">
        <v>28</v>
      </c>
      <c r="B4648" s="24">
        <v>0.11</v>
      </c>
      <c r="C4648" s="26">
        <v>0.41499999999999998</v>
      </c>
      <c r="D4648" s="24">
        <v>3.1807228915662657E-3</v>
      </c>
      <c r="E4648" s="26">
        <v>1.2E-2</v>
      </c>
      <c r="F4648" s="26">
        <f>D4648/E4648*G4648</f>
        <v>2.6240963855421691E-2</v>
      </c>
      <c r="G4648" s="26">
        <v>9.9000000000000005E-2</v>
      </c>
      <c r="H4648" s="109" t="s">
        <v>853</v>
      </c>
    </row>
    <row r="4649" spans="1:8" ht="16.5" thickBot="1">
      <c r="A4649" s="12" t="s">
        <v>29</v>
      </c>
      <c r="B4649" s="24">
        <v>2E-3</v>
      </c>
      <c r="C4649" s="26">
        <v>5.8999999999999997E-2</v>
      </c>
      <c r="D4649" s="24">
        <v>8.0000000000000002E-3</v>
      </c>
      <c r="E4649" s="26">
        <v>5.6000000000000001E-2</v>
      </c>
      <c r="F4649" s="26">
        <v>8.0000000000000002E-3</v>
      </c>
      <c r="G4649" s="26">
        <v>5.6000000000000001E-2</v>
      </c>
      <c r="H4649" s="109" t="s">
        <v>821</v>
      </c>
    </row>
    <row r="4650" spans="1:8" ht="16.5" thickBot="1">
      <c r="A4650" s="12" t="s">
        <v>30</v>
      </c>
      <c r="B4650" s="24">
        <v>8.5000000000000006E-2</v>
      </c>
      <c r="C4650" s="26">
        <v>0.42599999999999999</v>
      </c>
      <c r="D4650" s="24">
        <v>4.2000000000000003E-2</v>
      </c>
      <c r="E4650" s="26">
        <v>0.433</v>
      </c>
      <c r="F4650" s="26">
        <v>7.0999999999999994E-2</v>
      </c>
      <c r="G4650" s="26">
        <v>0.45100000000000001</v>
      </c>
      <c r="H4650" s="109" t="s">
        <v>848</v>
      </c>
    </row>
    <row r="4651" spans="1:8" ht="16.5" thickBot="1">
      <c r="A4651" s="12" t="s">
        <v>31</v>
      </c>
      <c r="B4651" s="24">
        <v>5.7000000000000002E-2</v>
      </c>
      <c r="C4651" s="26">
        <v>0.68</v>
      </c>
      <c r="D4651" s="24">
        <v>0.11700000000000001</v>
      </c>
      <c r="E4651" s="26">
        <v>1.242</v>
      </c>
      <c r="F4651" s="26">
        <v>0.107</v>
      </c>
      <c r="G4651" s="26">
        <v>0.99199999999999999</v>
      </c>
      <c r="H4651" s="109" t="s">
        <v>849</v>
      </c>
    </row>
    <row r="4652" spans="1:8" ht="16.5" thickBot="1">
      <c r="A4652" s="12" t="s">
        <v>32</v>
      </c>
      <c r="B4652" s="24">
        <v>2E-3</v>
      </c>
      <c r="C4652" s="26">
        <v>2.4E-2</v>
      </c>
      <c r="D4652" s="24">
        <v>1E-3</v>
      </c>
      <c r="E4652" s="26">
        <v>8.9999999999999993E-3</v>
      </c>
      <c r="F4652" s="26">
        <v>0</v>
      </c>
      <c r="G4652" s="26">
        <v>0</v>
      </c>
      <c r="H4652" s="109" t="s">
        <v>854</v>
      </c>
    </row>
    <row r="4653" spans="1:8" ht="16.5" thickBot="1">
      <c r="A4653" s="12" t="s">
        <v>33</v>
      </c>
      <c r="B4653" s="24">
        <v>2.2240000000000002</v>
      </c>
      <c r="C4653" s="26">
        <v>3.9955801104972375</v>
      </c>
      <c r="D4653" s="24">
        <v>2.0529999999999999</v>
      </c>
      <c r="E4653" s="26">
        <v>3.5654154365246731</v>
      </c>
      <c r="F4653" s="26">
        <v>2.5630000000000002</v>
      </c>
      <c r="G4653" s="26">
        <v>4.6820000000000004</v>
      </c>
      <c r="H4653" s="109" t="s">
        <v>852</v>
      </c>
    </row>
    <row r="4654" spans="1:8" ht="16.5" thickBot="1">
      <c r="A4654" s="12" t="s">
        <v>34</v>
      </c>
      <c r="B4654" s="24">
        <v>0.13200000000000001</v>
      </c>
      <c r="C4654" s="26">
        <v>0.315</v>
      </c>
      <c r="D4654" s="24">
        <v>4.0000000000000001E-3</v>
      </c>
      <c r="E4654" s="26">
        <v>0.123</v>
      </c>
      <c r="F4654" s="26">
        <v>5.2999999999999999E-2</v>
      </c>
      <c r="G4654" s="26">
        <v>0.27400000000000002</v>
      </c>
      <c r="H4654" s="109" t="s">
        <v>850</v>
      </c>
    </row>
    <row r="4655" spans="1:8" ht="16.5" thickBot="1">
      <c r="A4655" s="12" t="s">
        <v>35</v>
      </c>
      <c r="B4655" s="24">
        <v>1.6666666666666666E-4</v>
      </c>
      <c r="C4655" s="26">
        <v>2E-3</v>
      </c>
      <c r="D4655" s="24">
        <v>0</v>
      </c>
      <c r="E4655" s="26">
        <v>0</v>
      </c>
      <c r="F4655" s="26">
        <v>0</v>
      </c>
      <c r="G4655" s="26">
        <v>0</v>
      </c>
      <c r="H4655" s="109" t="s">
        <v>36</v>
      </c>
    </row>
    <row r="4656" spans="1:8" ht="16.5" thickBot="1">
      <c r="A4656" s="54" t="s">
        <v>37</v>
      </c>
      <c r="B4656" s="27">
        <v>1.278</v>
      </c>
      <c r="C4656" s="28">
        <v>2.9470000000000001</v>
      </c>
      <c r="D4656" s="27">
        <v>2.2989999999999999</v>
      </c>
      <c r="E4656" s="28">
        <v>8.2460000000000004</v>
      </c>
      <c r="F4656" s="26">
        <v>1.04</v>
      </c>
      <c r="G4656" s="26">
        <v>14.138</v>
      </c>
      <c r="H4656" s="108" t="s">
        <v>38</v>
      </c>
    </row>
    <row r="4657" spans="1:8" ht="16.5" thickBot="1">
      <c r="A4657" s="75" t="s">
        <v>552</v>
      </c>
      <c r="B4657" s="77">
        <f t="shared" ref="B4657" si="628">SUM(B4635:B4656)</f>
        <v>8.8648046666666662</v>
      </c>
      <c r="C4657" s="77">
        <f t="shared" ref="C4657" si="629">SUM(C4635:C4656)</f>
        <v>41.25329059392724</v>
      </c>
      <c r="D4657" s="77">
        <f t="shared" ref="D4657" si="630">SUM(D4635:D4656)</f>
        <v>12.132508664068036</v>
      </c>
      <c r="E4657" s="77">
        <f t="shared" ref="E4657:G4657" si="631">SUM(E4635:E4656)</f>
        <v>53.096558436524674</v>
      </c>
      <c r="F4657" s="77">
        <f t="shared" si="631"/>
        <v>7.7962409638554213</v>
      </c>
      <c r="G4657" s="77">
        <f t="shared" si="631"/>
        <v>44.435000000000002</v>
      </c>
      <c r="H4657" s="118" t="s">
        <v>855</v>
      </c>
    </row>
    <row r="4658" spans="1:8" ht="16.5" thickBot="1">
      <c r="A4658" s="75" t="s">
        <v>545</v>
      </c>
      <c r="B4658" s="77">
        <v>634.18299999999999</v>
      </c>
      <c r="C4658" s="77">
        <v>2233.3069999999998</v>
      </c>
      <c r="D4658" s="77">
        <v>683.06899999999996</v>
      </c>
      <c r="E4658" s="77">
        <v>2397.6469999999999</v>
      </c>
      <c r="F4658" s="126">
        <v>671.62</v>
      </c>
      <c r="G4658" s="126">
        <v>2269.4259999999999</v>
      </c>
      <c r="H4658" s="112" t="s">
        <v>553</v>
      </c>
    </row>
    <row r="4660" spans="1:8">
      <c r="A4660" s="119" t="s">
        <v>407</v>
      </c>
      <c r="E4660" s="102"/>
      <c r="G4660" s="102"/>
      <c r="H4660" s="120" t="s">
        <v>408</v>
      </c>
    </row>
    <row r="4661" spans="1:8">
      <c r="A4661" s="98" t="s">
        <v>777</v>
      </c>
      <c r="E4661" s="102"/>
      <c r="G4661" s="102"/>
      <c r="H4661" s="102" t="s">
        <v>427</v>
      </c>
    </row>
    <row r="4662" spans="1:8" ht="16.5" customHeight="1" thickBot="1">
      <c r="A4662" s="68" t="s">
        <v>43</v>
      </c>
      <c r="E4662" s="38"/>
      <c r="G4662" s="38" t="s">
        <v>477</v>
      </c>
      <c r="H4662" s="38" t="s">
        <v>476</v>
      </c>
    </row>
    <row r="4663" spans="1:8" ht="16.5" thickBot="1">
      <c r="A4663" s="55" t="s">
        <v>7</v>
      </c>
      <c r="B4663" s="238">
        <v>2016</v>
      </c>
      <c r="C4663" s="239"/>
      <c r="D4663" s="238">
        <v>2017</v>
      </c>
      <c r="E4663" s="239"/>
      <c r="F4663" s="240">
        <v>2018</v>
      </c>
      <c r="G4663" s="241"/>
      <c r="H4663" s="176" t="s">
        <v>3</v>
      </c>
    </row>
    <row r="4664" spans="1:8">
      <c r="A4664" s="57"/>
      <c r="B4664" s="54" t="s">
        <v>46</v>
      </c>
      <c r="C4664" s="103" t="s">
        <v>47</v>
      </c>
      <c r="D4664" s="103" t="s">
        <v>46</v>
      </c>
      <c r="E4664" s="22" t="s">
        <v>47</v>
      </c>
      <c r="F4664" s="178" t="s">
        <v>46</v>
      </c>
      <c r="G4664" s="177" t="s">
        <v>47</v>
      </c>
      <c r="H4664" s="179"/>
    </row>
    <row r="4665" spans="1:8" ht="16.5" thickBot="1">
      <c r="A4665" s="59"/>
      <c r="B4665" s="23" t="s">
        <v>48</v>
      </c>
      <c r="C4665" s="6" t="s">
        <v>49</v>
      </c>
      <c r="D4665" s="107" t="s">
        <v>48</v>
      </c>
      <c r="E4665" s="2" t="s">
        <v>49</v>
      </c>
      <c r="F4665" s="181" t="s">
        <v>48</v>
      </c>
      <c r="G4665" s="180" t="s">
        <v>49</v>
      </c>
      <c r="H4665" s="182"/>
    </row>
    <row r="4666" spans="1:8" ht="17.25" thickTop="1" thickBot="1">
      <c r="A4666" s="12" t="s">
        <v>13</v>
      </c>
      <c r="B4666" s="24">
        <f t="shared" ref="B4666:G4687" si="632">B4697+B4730+B4764</f>
        <v>5.6751000000000005</v>
      </c>
      <c r="C4666" s="24">
        <f t="shared" si="632"/>
        <v>33.302999999999997</v>
      </c>
      <c r="D4666" s="24">
        <f t="shared" si="632"/>
        <v>7.1745999999999999</v>
      </c>
      <c r="E4666" s="31">
        <f t="shared" si="632"/>
        <v>42.125999999999998</v>
      </c>
      <c r="F4666" s="223">
        <f t="shared" si="632"/>
        <v>6.1676023511721692</v>
      </c>
      <c r="G4666" s="223">
        <f t="shared" si="632"/>
        <v>38.164999999999999</v>
      </c>
      <c r="H4666" s="183" t="s">
        <v>819</v>
      </c>
    </row>
    <row r="4667" spans="1:8" ht="16.5" thickBot="1">
      <c r="A4667" s="12" t="s">
        <v>14</v>
      </c>
      <c r="B4667" s="24">
        <f t="shared" si="632"/>
        <v>85.349000000000004</v>
      </c>
      <c r="C4667" s="24">
        <f t="shared" si="632"/>
        <v>357.88799999999998</v>
      </c>
      <c r="D4667" s="24">
        <f t="shared" si="632"/>
        <v>119.563</v>
      </c>
      <c r="E4667" s="26">
        <f t="shared" si="632"/>
        <v>466.78800000000001</v>
      </c>
      <c r="F4667" s="223">
        <f t="shared" ref="F4667:G4667" si="633">F4698+F4731+F4765</f>
        <v>174.53943074548297</v>
      </c>
      <c r="G4667" s="223">
        <f t="shared" si="633"/>
        <v>763.80500000000006</v>
      </c>
      <c r="H4667" s="183" t="s">
        <v>840</v>
      </c>
    </row>
    <row r="4668" spans="1:8" ht="16.5" thickBot="1">
      <c r="A4668" s="12" t="s">
        <v>15</v>
      </c>
      <c r="B4668" s="24">
        <f t="shared" si="632"/>
        <v>3.1</v>
      </c>
      <c r="C4668" s="24">
        <f t="shared" si="632"/>
        <v>6.74</v>
      </c>
      <c r="D4668" s="24">
        <f t="shared" si="632"/>
        <v>0.84200000000000008</v>
      </c>
      <c r="E4668" s="26">
        <f t="shared" si="632"/>
        <v>3.8999999999999995</v>
      </c>
      <c r="F4668" s="223">
        <f t="shared" ref="F4668:G4668" si="634">F4699+F4732+F4766</f>
        <v>0.59675</v>
      </c>
      <c r="G4668" s="223">
        <f t="shared" si="634"/>
        <v>2.3839999999999999</v>
      </c>
      <c r="H4668" s="183" t="s">
        <v>841</v>
      </c>
    </row>
    <row r="4669" spans="1:8" ht="16.5" thickBot="1">
      <c r="A4669" s="12" t="s">
        <v>16</v>
      </c>
      <c r="B4669" s="24">
        <f t="shared" si="632"/>
        <v>4.5069999999999997</v>
      </c>
      <c r="C4669" s="24">
        <f t="shared" si="632"/>
        <v>20.271000000000001</v>
      </c>
      <c r="D4669" s="24">
        <f t="shared" si="632"/>
        <v>3.927</v>
      </c>
      <c r="E4669" s="26">
        <f t="shared" si="632"/>
        <v>16.27</v>
      </c>
      <c r="F4669" s="223">
        <f t="shared" ref="F4669:G4669" si="635">F4700+F4733+F4767</f>
        <v>4.5022417548226503</v>
      </c>
      <c r="G4669" s="223">
        <f t="shared" si="635"/>
        <v>18.654</v>
      </c>
      <c r="H4669" s="183" t="s">
        <v>844</v>
      </c>
    </row>
    <row r="4670" spans="1:8" ht="16.5" thickBot="1">
      <c r="A4670" s="12" t="s">
        <v>17</v>
      </c>
      <c r="B4670" s="24">
        <f t="shared" si="632"/>
        <v>1.7676159999999999</v>
      </c>
      <c r="C4670" s="24">
        <f t="shared" si="632"/>
        <v>10.017230464100001</v>
      </c>
      <c r="D4670" s="24">
        <f t="shared" si="632"/>
        <v>2.085369</v>
      </c>
      <c r="E4670" s="26">
        <f t="shared" si="632"/>
        <v>9.2505345510999994</v>
      </c>
      <c r="F4670" s="223">
        <f t="shared" ref="F4670:G4670" si="636">F4701+F4734+F4768</f>
        <v>2.5983089386689864</v>
      </c>
      <c r="G4670" s="223">
        <f t="shared" si="636"/>
        <v>11.528999999999998</v>
      </c>
      <c r="H4670" s="183" t="s">
        <v>845</v>
      </c>
    </row>
    <row r="4671" spans="1:8" ht="16.5" thickBot="1">
      <c r="A4671" s="12" t="s">
        <v>18</v>
      </c>
      <c r="B4671" s="24">
        <f t="shared" si="632"/>
        <v>0</v>
      </c>
      <c r="C4671" s="24">
        <f t="shared" si="632"/>
        <v>0</v>
      </c>
      <c r="D4671" s="24">
        <f t="shared" si="632"/>
        <v>0</v>
      </c>
      <c r="E4671" s="26">
        <f t="shared" si="632"/>
        <v>0</v>
      </c>
      <c r="F4671" s="223">
        <f t="shared" ref="F4671:G4671" si="637">F4702+F4735+F4769</f>
        <v>0</v>
      </c>
      <c r="G4671" s="223">
        <f t="shared" si="637"/>
        <v>0</v>
      </c>
      <c r="H4671" s="183" t="s">
        <v>820</v>
      </c>
    </row>
    <row r="4672" spans="1:8" ht="16.5" thickBot="1">
      <c r="A4672" s="12" t="s">
        <v>19</v>
      </c>
      <c r="B4672" s="24">
        <f t="shared" si="632"/>
        <v>2.7850000000000001</v>
      </c>
      <c r="C4672" s="24">
        <f t="shared" si="632"/>
        <v>13.652000000000001</v>
      </c>
      <c r="D4672" s="24">
        <f t="shared" si="632"/>
        <v>4.5179999999999998</v>
      </c>
      <c r="E4672" s="26">
        <f t="shared" si="632"/>
        <v>19.722000000000001</v>
      </c>
      <c r="F4672" s="223">
        <f t="shared" ref="F4672:G4672" si="638">F4703+F4736+F4770</f>
        <v>2.948</v>
      </c>
      <c r="G4672" s="223">
        <f t="shared" si="638"/>
        <v>11.944000000000001</v>
      </c>
      <c r="H4672" s="183" t="s">
        <v>20</v>
      </c>
    </row>
    <row r="4673" spans="1:8" ht="16.5" thickBot="1">
      <c r="A4673" s="12" t="s">
        <v>21</v>
      </c>
      <c r="B4673" s="24">
        <f t="shared" si="632"/>
        <v>9.9143407017870437</v>
      </c>
      <c r="C4673" s="24">
        <f t="shared" si="632"/>
        <v>51.292999999999999</v>
      </c>
      <c r="D4673" s="24">
        <f t="shared" si="632"/>
        <v>11.307</v>
      </c>
      <c r="E4673" s="26">
        <f t="shared" si="632"/>
        <v>65.748000000000005</v>
      </c>
      <c r="F4673" s="223">
        <f t="shared" ref="F4673:G4673" si="639">F4704+F4737+F4771</f>
        <v>14.706600217150354</v>
      </c>
      <c r="G4673" s="223">
        <f t="shared" si="639"/>
        <v>88.780999999999992</v>
      </c>
      <c r="H4673" s="183" t="s">
        <v>846</v>
      </c>
    </row>
    <row r="4674" spans="1:8" ht="16.5" thickBot="1">
      <c r="A4674" s="12" t="s">
        <v>22</v>
      </c>
      <c r="B4674" s="24">
        <f t="shared" si="632"/>
        <v>2.1000000000000001E-2</v>
      </c>
      <c r="C4674" s="24">
        <f t="shared" si="632"/>
        <v>9.4E-2</v>
      </c>
      <c r="D4674" s="24">
        <f t="shared" si="632"/>
        <v>3.4000000000000002E-2</v>
      </c>
      <c r="E4674" s="26">
        <f t="shared" si="632"/>
        <v>8.3000000000000004E-2</v>
      </c>
      <c r="F4674" s="223">
        <f t="shared" ref="F4674:G4674" si="640">F4705+F4738+F4772</f>
        <v>1.4571428571428574E-2</v>
      </c>
      <c r="G4674" s="223">
        <f t="shared" si="640"/>
        <v>1.3000000000000001E-2</v>
      </c>
      <c r="H4674" s="183" t="s">
        <v>847</v>
      </c>
    </row>
    <row r="4675" spans="1:8" ht="16.5" thickBot="1">
      <c r="A4675" s="12" t="s">
        <v>23</v>
      </c>
      <c r="B4675" s="24">
        <f t="shared" si="632"/>
        <v>1.94</v>
      </c>
      <c r="C4675" s="24">
        <f t="shared" si="632"/>
        <v>5.2309999999999999</v>
      </c>
      <c r="D4675" s="24">
        <f t="shared" si="632"/>
        <v>1.81</v>
      </c>
      <c r="E4675" s="26">
        <f t="shared" si="632"/>
        <v>5.9290000000000003</v>
      </c>
      <c r="F4675" s="223">
        <f t="shared" ref="F4675:G4675" si="641">F4706+F4739+F4773</f>
        <v>1.8952592592592592</v>
      </c>
      <c r="G4675" s="223">
        <f t="shared" si="641"/>
        <v>6.2330000000000005</v>
      </c>
      <c r="H4675" s="183" t="s">
        <v>856</v>
      </c>
    </row>
    <row r="4676" spans="1:8" ht="16.5" thickBot="1">
      <c r="A4676" s="12" t="s">
        <v>24</v>
      </c>
      <c r="B4676" s="24">
        <f t="shared" si="632"/>
        <v>2E-3</v>
      </c>
      <c r="C4676" s="24">
        <f t="shared" si="632"/>
        <v>3.0000000000000001E-3</v>
      </c>
      <c r="D4676" s="24">
        <f t="shared" si="632"/>
        <v>1E-3</v>
      </c>
      <c r="E4676" s="26">
        <f t="shared" si="632"/>
        <v>7.0000000000000001E-3</v>
      </c>
      <c r="F4676" s="223">
        <f t="shared" ref="F4676:G4676" si="642">F4707+F4740+F4774</f>
        <v>5.0000000000000001E-3</v>
      </c>
      <c r="G4676" s="223">
        <f t="shared" si="642"/>
        <v>4.0999999999999995E-2</v>
      </c>
      <c r="H4676" s="183" t="s">
        <v>818</v>
      </c>
    </row>
    <row r="4677" spans="1:8" ht="16.5" thickBot="1">
      <c r="A4677" s="12" t="s">
        <v>25</v>
      </c>
      <c r="B4677" s="24">
        <f t="shared" si="632"/>
        <v>0</v>
      </c>
      <c r="C4677" s="24">
        <f t="shared" si="632"/>
        <v>1E-3</v>
      </c>
      <c r="D4677" s="24">
        <f t="shared" si="632"/>
        <v>7.1999999999999995E-2</v>
      </c>
      <c r="E4677" s="26">
        <f t="shared" si="632"/>
        <v>0.27500000000000002</v>
      </c>
      <c r="F4677" s="223">
        <f t="shared" ref="F4677:G4677" si="643">F4708+F4741+F4775</f>
        <v>2.8124999999999999E-3</v>
      </c>
      <c r="G4677" s="223">
        <f t="shared" si="643"/>
        <v>0.01</v>
      </c>
      <c r="H4677" s="183" t="s">
        <v>26</v>
      </c>
    </row>
    <row r="4678" spans="1:8" ht="16.5" thickBot="1">
      <c r="A4678" s="12" t="s">
        <v>27</v>
      </c>
      <c r="B4678" s="24">
        <f t="shared" si="632"/>
        <v>2.4197929999999999</v>
      </c>
      <c r="C4678" s="24">
        <f t="shared" si="632"/>
        <v>7.1272089999999988</v>
      </c>
      <c r="D4678" s="24">
        <f t="shared" si="632"/>
        <v>6.6277460000000001</v>
      </c>
      <c r="E4678" s="26">
        <f>E4709+E4742+E4776</f>
        <v>36.809158199999999</v>
      </c>
      <c r="F4678" s="223">
        <v>2.3833949999999997</v>
      </c>
      <c r="G4678" s="223">
        <v>5.0131532467532463</v>
      </c>
      <c r="H4678" s="183" t="s">
        <v>851</v>
      </c>
    </row>
    <row r="4679" spans="1:8" ht="16.5" thickBot="1">
      <c r="A4679" s="12" t="s">
        <v>28</v>
      </c>
      <c r="B4679" s="24">
        <f t="shared" si="632"/>
        <v>1.534</v>
      </c>
      <c r="C4679" s="24">
        <f t="shared" si="632"/>
        <v>9.5620000000000012</v>
      </c>
      <c r="D4679" s="24">
        <f t="shared" si="632"/>
        <v>3.7999999999999999E-2</v>
      </c>
      <c r="E4679" s="26">
        <f t="shared" si="632"/>
        <v>0.13900000000000001</v>
      </c>
      <c r="F4679" s="223">
        <f t="shared" ref="F4679:G4679" si="644">F4710+F4743+F4777</f>
        <v>1.9429208633093524</v>
      </c>
      <c r="G4679" s="223">
        <f t="shared" si="644"/>
        <v>11.706</v>
      </c>
      <c r="H4679" s="183" t="s">
        <v>853</v>
      </c>
    </row>
    <row r="4680" spans="1:8" ht="16.5" thickBot="1">
      <c r="A4680" s="12" t="s">
        <v>29</v>
      </c>
      <c r="B4680" s="24">
        <f t="shared" si="632"/>
        <v>0</v>
      </c>
      <c r="C4680" s="24">
        <f t="shared" si="632"/>
        <v>0</v>
      </c>
      <c r="D4680" s="24">
        <f t="shared" si="632"/>
        <v>0</v>
      </c>
      <c r="E4680" s="26">
        <f t="shared" si="632"/>
        <v>0</v>
      </c>
      <c r="F4680" s="223">
        <f t="shared" ref="F4680:G4680" si="645">F4711+F4744+F4778</f>
        <v>0</v>
      </c>
      <c r="G4680" s="223">
        <f t="shared" si="645"/>
        <v>0.77300000000000002</v>
      </c>
      <c r="H4680" s="183" t="s">
        <v>821</v>
      </c>
    </row>
    <row r="4681" spans="1:8" ht="16.5" thickBot="1">
      <c r="A4681" s="12" t="s">
        <v>30</v>
      </c>
      <c r="B4681" s="24">
        <f t="shared" si="632"/>
        <v>1.7769999999999999</v>
      </c>
      <c r="C4681" s="24">
        <f t="shared" si="632"/>
        <v>6.3570000000000002</v>
      </c>
      <c r="D4681" s="24">
        <f t="shared" si="632"/>
        <v>3.9650000000000003</v>
      </c>
      <c r="E4681" s="26">
        <f t="shared" si="632"/>
        <v>13.916</v>
      </c>
      <c r="F4681" s="223">
        <f t="shared" ref="F4681:G4681" si="646">F4712+F4745+F4779</f>
        <v>2.8752862644415917</v>
      </c>
      <c r="G4681" s="223">
        <f t="shared" si="646"/>
        <v>12.054</v>
      </c>
      <c r="H4681" s="183" t="s">
        <v>848</v>
      </c>
    </row>
    <row r="4682" spans="1:8" ht="16.5" thickBot="1">
      <c r="A4682" s="12" t="s">
        <v>31</v>
      </c>
      <c r="B4682" s="24">
        <f t="shared" si="632"/>
        <v>5.1970000000000001</v>
      </c>
      <c r="C4682" s="24">
        <f t="shared" si="632"/>
        <v>47.793000000000006</v>
      </c>
      <c r="D4682" s="24">
        <f t="shared" si="632"/>
        <v>6.5269999999999992</v>
      </c>
      <c r="E4682" s="26">
        <f t="shared" si="632"/>
        <v>60.239999999999995</v>
      </c>
      <c r="F4682" s="223">
        <f t="shared" ref="F4682:G4682" si="647">F4713+F4746+F4780</f>
        <v>8.2232632055197374</v>
      </c>
      <c r="G4682" s="223">
        <f t="shared" si="647"/>
        <v>75.108999999999995</v>
      </c>
      <c r="H4682" s="183" t="s">
        <v>849</v>
      </c>
    </row>
    <row r="4683" spans="1:8" ht="16.5" thickBot="1">
      <c r="A4683" s="12" t="s">
        <v>32</v>
      </c>
      <c r="B4683" s="24">
        <f t="shared" si="632"/>
        <v>1E-3</v>
      </c>
      <c r="C4683" s="24">
        <f t="shared" si="632"/>
        <v>4.0000000000000001E-3</v>
      </c>
      <c r="D4683" s="24">
        <f t="shared" si="632"/>
        <v>0.46500000000000002</v>
      </c>
      <c r="E4683" s="26">
        <f t="shared" si="632"/>
        <v>0.35099999999999998</v>
      </c>
      <c r="F4683" s="223">
        <f t="shared" ref="F4683:G4683" si="648">F4714+F4747+F4781</f>
        <v>0</v>
      </c>
      <c r="G4683" s="223">
        <f t="shared" si="648"/>
        <v>0</v>
      </c>
      <c r="H4683" s="183" t="s">
        <v>854</v>
      </c>
    </row>
    <row r="4684" spans="1:8" ht="16.5" thickBot="1">
      <c r="A4684" s="12" t="s">
        <v>33</v>
      </c>
      <c r="B4684" s="24">
        <f t="shared" si="632"/>
        <v>37.487000000000002</v>
      </c>
      <c r="C4684" s="24">
        <f t="shared" si="632"/>
        <v>150.76965946760421</v>
      </c>
      <c r="D4684" s="24">
        <f t="shared" si="632"/>
        <v>33.43413455562213</v>
      </c>
      <c r="E4684" s="26">
        <f t="shared" si="632"/>
        <v>128.35512146773513</v>
      </c>
      <c r="F4684" s="223">
        <f t="shared" ref="F4684:G4684" si="649">F4715+F4748+F4782</f>
        <v>23.034945709995903</v>
      </c>
      <c r="G4684" s="223">
        <f t="shared" si="649"/>
        <v>131.941</v>
      </c>
      <c r="H4684" s="183" t="s">
        <v>852</v>
      </c>
    </row>
    <row r="4685" spans="1:8" ht="16.5" thickBot="1">
      <c r="A4685" s="12" t="s">
        <v>34</v>
      </c>
      <c r="B4685" s="24">
        <f t="shared" si="632"/>
        <v>2.7170000000000001</v>
      </c>
      <c r="C4685" s="24">
        <f t="shared" si="632"/>
        <v>33.486999999999995</v>
      </c>
      <c r="D4685" s="24">
        <f t="shared" si="632"/>
        <v>2.3049999999999997</v>
      </c>
      <c r="E4685" s="26">
        <f t="shared" si="632"/>
        <v>31.427</v>
      </c>
      <c r="F4685" s="223">
        <f t="shared" ref="F4685:G4685" si="650">F4716+F4749+F4783</f>
        <v>5.2699122541603627</v>
      </c>
      <c r="G4685" s="223">
        <f t="shared" si="650"/>
        <v>47.778000000000006</v>
      </c>
      <c r="H4685" s="183" t="s">
        <v>850</v>
      </c>
    </row>
    <row r="4686" spans="1:8" ht="16.5" thickBot="1">
      <c r="A4686" s="12" t="s">
        <v>35</v>
      </c>
      <c r="B4686" s="24">
        <f t="shared" si="632"/>
        <v>0</v>
      </c>
      <c r="C4686" s="24">
        <f t="shared" si="632"/>
        <v>0</v>
      </c>
      <c r="D4686" s="24">
        <f t="shared" si="632"/>
        <v>0</v>
      </c>
      <c r="E4686" s="26">
        <f t="shared" si="632"/>
        <v>0</v>
      </c>
      <c r="F4686" s="223">
        <f t="shared" ref="F4686:G4686" si="651">F4717+F4750+F4784</f>
        <v>0</v>
      </c>
      <c r="G4686" s="223">
        <f t="shared" si="651"/>
        <v>0</v>
      </c>
      <c r="H4686" s="183" t="s">
        <v>36</v>
      </c>
    </row>
    <row r="4687" spans="1:8" ht="16.5" thickBot="1">
      <c r="A4687" s="54" t="s">
        <v>37</v>
      </c>
      <c r="B4687" s="24">
        <f t="shared" si="632"/>
        <v>2.0030000000000001</v>
      </c>
      <c r="C4687" s="24">
        <f t="shared" si="632"/>
        <v>11.504999999999999</v>
      </c>
      <c r="D4687" s="24">
        <f t="shared" si="632"/>
        <v>4.8140000000000001</v>
      </c>
      <c r="E4687" s="26">
        <f t="shared" si="632"/>
        <v>24.295999999999999</v>
      </c>
      <c r="F4687" s="223">
        <f t="shared" ref="F4687:G4687" si="652">F4718+F4751+F4785</f>
        <v>4.7891020077720201</v>
      </c>
      <c r="G4687" s="223">
        <f t="shared" si="652"/>
        <v>28.465999999999998</v>
      </c>
      <c r="H4687" s="185" t="s">
        <v>38</v>
      </c>
    </row>
    <row r="4688" spans="1:8" ht="16.5" thickBot="1">
      <c r="A4688" s="75" t="s">
        <v>552</v>
      </c>
      <c r="B4688" s="77">
        <f t="shared" ref="B4688" si="653">SUM(B4666:B4687)</f>
        <v>168.19684970178707</v>
      </c>
      <c r="C4688" s="77">
        <f t="shared" ref="C4688" si="654">SUM(C4666:C4687)</f>
        <v>765.09809893170416</v>
      </c>
      <c r="D4688" s="77">
        <f t="shared" ref="D4688" si="655">SUM(D4666:D4687)</f>
        <v>209.50984955562214</v>
      </c>
      <c r="E4688" s="79">
        <f t="shared" ref="E4688" si="656">SUM(E4666:E4687)</f>
        <v>925.63181421883507</v>
      </c>
      <c r="F4688" s="226">
        <f t="shared" ref="F4688" si="657">F4719+F4752+F4786</f>
        <v>254.11200750032677</v>
      </c>
      <c r="G4688" s="226">
        <f>G4719+G4752+G4786</f>
        <v>1249.3859999999997</v>
      </c>
      <c r="H4688" s="228" t="s">
        <v>855</v>
      </c>
    </row>
    <row r="4689" spans="1:8" ht="16.5" thickBot="1">
      <c r="A4689" s="75" t="s">
        <v>545</v>
      </c>
      <c r="B4689" s="77">
        <f>B4720+B4753+B4787</f>
        <v>20255.993955678845</v>
      </c>
      <c r="C4689" s="77">
        <f>C4720+C4753+C4787</f>
        <v>84557.902999999991</v>
      </c>
      <c r="D4689" s="77">
        <f>D4720+D4753+D4787</f>
        <v>20027.645235738411</v>
      </c>
      <c r="E4689" s="79">
        <f>E4720+E4753+E4787</f>
        <v>87908.331999999995</v>
      </c>
      <c r="F4689" s="226">
        <f t="shared" ref="F4689:G4689" si="658">F4720+F4753+F4787</f>
        <v>20156.096184061716</v>
      </c>
      <c r="G4689" s="226">
        <f t="shared" si="658"/>
        <v>87690.15400000001</v>
      </c>
      <c r="H4689" s="227" t="s">
        <v>553</v>
      </c>
    </row>
    <row r="4690" spans="1:8">
      <c r="A4690" s="86"/>
      <c r="B4690" s="87"/>
      <c r="C4690" s="87"/>
      <c r="D4690" s="87"/>
      <c r="E4690" s="87"/>
      <c r="F4690" s="87"/>
      <c r="G4690" s="87"/>
      <c r="H4690" s="115"/>
    </row>
    <row r="4691" spans="1:8">
      <c r="A4691" s="119" t="s">
        <v>410</v>
      </c>
      <c r="H4691" s="120" t="s">
        <v>411</v>
      </c>
    </row>
    <row r="4692" spans="1:8">
      <c r="A4692" s="97" t="s">
        <v>778</v>
      </c>
      <c r="H4692" s="102" t="s">
        <v>430</v>
      </c>
    </row>
    <row r="4693" spans="1:8" ht="16.5" customHeight="1" thickBot="1">
      <c r="A4693" s="68" t="s">
        <v>43</v>
      </c>
      <c r="E4693" s="38"/>
      <c r="G4693" s="38" t="s">
        <v>477</v>
      </c>
      <c r="H4693" s="38" t="s">
        <v>476</v>
      </c>
    </row>
    <row r="4694" spans="1:8" ht="16.5" thickBot="1">
      <c r="A4694" s="55" t="s">
        <v>7</v>
      </c>
      <c r="B4694" s="238">
        <v>2016</v>
      </c>
      <c r="C4694" s="239"/>
      <c r="D4694" s="238">
        <v>2017</v>
      </c>
      <c r="E4694" s="239"/>
      <c r="F4694" s="238">
        <v>2018</v>
      </c>
      <c r="G4694" s="239"/>
      <c r="H4694" s="56" t="s">
        <v>3</v>
      </c>
    </row>
    <row r="4695" spans="1:8">
      <c r="A4695" s="57"/>
      <c r="B4695" s="54" t="s">
        <v>46</v>
      </c>
      <c r="C4695" s="100" t="s">
        <v>47</v>
      </c>
      <c r="D4695" s="103" t="s">
        <v>46</v>
      </c>
      <c r="E4695" s="22" t="s">
        <v>47</v>
      </c>
      <c r="F4695" s="103" t="s">
        <v>46</v>
      </c>
      <c r="G4695" s="22" t="s">
        <v>47</v>
      </c>
      <c r="H4695" s="58"/>
    </row>
    <row r="4696" spans="1:8" ht="16.5" thickBot="1">
      <c r="A4696" s="59"/>
      <c r="B4696" s="23" t="s">
        <v>48</v>
      </c>
      <c r="C4696" s="23" t="s">
        <v>49</v>
      </c>
      <c r="D4696" s="107" t="s">
        <v>48</v>
      </c>
      <c r="E4696" s="2" t="s">
        <v>49</v>
      </c>
      <c r="F4696" s="107" t="s">
        <v>48</v>
      </c>
      <c r="G4696" s="2" t="s">
        <v>49</v>
      </c>
      <c r="H4696" s="60"/>
    </row>
    <row r="4697" spans="1:8" ht="17.25" thickTop="1" thickBot="1">
      <c r="A4697" s="12" t="s">
        <v>13</v>
      </c>
      <c r="B4697" s="24">
        <v>2.2161</v>
      </c>
      <c r="C4697" s="26">
        <v>17.309999999999999</v>
      </c>
      <c r="D4697" s="24">
        <v>2.2826</v>
      </c>
      <c r="E4697" s="26">
        <v>17.829999999999998</v>
      </c>
      <c r="F4697" s="26">
        <v>3.3410000000000002</v>
      </c>
      <c r="G4697" s="26">
        <v>22.544</v>
      </c>
      <c r="H4697" s="109" t="s">
        <v>819</v>
      </c>
    </row>
    <row r="4698" spans="1:8" ht="16.5" thickBot="1">
      <c r="A4698" s="12" t="s">
        <v>14</v>
      </c>
      <c r="B4698" s="24">
        <v>31.893000000000001</v>
      </c>
      <c r="C4698" s="26">
        <v>117.565</v>
      </c>
      <c r="D4698" s="24">
        <v>54.613</v>
      </c>
      <c r="E4698" s="26">
        <v>188.523</v>
      </c>
      <c r="F4698" s="26">
        <v>67.492000000000004</v>
      </c>
      <c r="G4698" s="26">
        <v>295.03699999999998</v>
      </c>
      <c r="H4698" s="109" t="s">
        <v>840</v>
      </c>
    </row>
    <row r="4699" spans="1:8" ht="16.5" thickBot="1">
      <c r="A4699" s="12" t="s">
        <v>15</v>
      </c>
      <c r="B4699" s="24">
        <v>4.3999999999999997E-2</v>
      </c>
      <c r="C4699" s="26">
        <v>0.16600000000000001</v>
      </c>
      <c r="D4699" s="24">
        <v>4.2999999999999997E-2</v>
      </c>
      <c r="E4699" s="26">
        <v>0.63500000000000001</v>
      </c>
      <c r="F4699" s="26">
        <v>1.7000000000000001E-2</v>
      </c>
      <c r="G4699" s="26">
        <v>0.13800000000000001</v>
      </c>
      <c r="H4699" s="109" t="s">
        <v>841</v>
      </c>
    </row>
    <row r="4700" spans="1:8" ht="16.5" thickBot="1">
      <c r="A4700" s="12" t="s">
        <v>16</v>
      </c>
      <c r="B4700" s="24">
        <v>2E-3</v>
      </c>
      <c r="C4700" s="26">
        <v>3.5000000000000003E-2</v>
      </c>
      <c r="D4700" s="24">
        <v>1E-3</v>
      </c>
      <c r="E4700" s="26">
        <v>2.1000000000000001E-2</v>
      </c>
      <c r="F4700" s="26">
        <v>0</v>
      </c>
      <c r="G4700" s="26">
        <v>6.0000000000000001E-3</v>
      </c>
      <c r="H4700" s="109" t="s">
        <v>844</v>
      </c>
    </row>
    <row r="4701" spans="1:8" ht="16.5" thickBot="1">
      <c r="A4701" s="12" t="s">
        <v>17</v>
      </c>
      <c r="B4701" s="24">
        <v>5.0000000000000001E-4</v>
      </c>
      <c r="C4701" s="26">
        <v>2E-3</v>
      </c>
      <c r="D4701" s="24">
        <v>1E-3</v>
      </c>
      <c r="E4701" s="26">
        <v>0</v>
      </c>
      <c r="F4701" s="26">
        <v>6.0000000000000001E-3</v>
      </c>
      <c r="G4701" s="26">
        <v>1.7000000000000001E-2</v>
      </c>
      <c r="H4701" s="109" t="s">
        <v>845</v>
      </c>
    </row>
    <row r="4702" spans="1:8" ht="16.5" thickBot="1">
      <c r="A4702" s="12" t="s">
        <v>18</v>
      </c>
      <c r="B4702" s="24">
        <v>0</v>
      </c>
      <c r="C4702" s="26">
        <v>0</v>
      </c>
      <c r="D4702" s="24">
        <v>0</v>
      </c>
      <c r="E4702" s="26">
        <v>0</v>
      </c>
      <c r="F4702" s="26">
        <v>0</v>
      </c>
      <c r="G4702" s="26">
        <v>0</v>
      </c>
      <c r="H4702" s="109" t="s">
        <v>820</v>
      </c>
    </row>
    <row r="4703" spans="1:8" ht="16.5" thickBot="1">
      <c r="A4703" s="12" t="s">
        <v>19</v>
      </c>
      <c r="B4703" s="24">
        <v>9.7000000000000003E-2</v>
      </c>
      <c r="C4703" s="26">
        <v>0.36099999999999999</v>
      </c>
      <c r="D4703" s="24">
        <v>0.29799999999999999</v>
      </c>
      <c r="E4703" s="26">
        <v>0.748</v>
      </c>
      <c r="F4703" s="26">
        <v>0.33</v>
      </c>
      <c r="G4703" s="26">
        <v>0.76800000000000002</v>
      </c>
      <c r="H4703" s="109" t="s">
        <v>20</v>
      </c>
    </row>
    <row r="4704" spans="1:8" ht="16.5" thickBot="1">
      <c r="A4704" s="12" t="s">
        <v>21</v>
      </c>
      <c r="B4704" s="24">
        <v>1.744</v>
      </c>
      <c r="C4704" s="26">
        <v>14.388999999999999</v>
      </c>
      <c r="D4704" s="24">
        <v>1.927</v>
      </c>
      <c r="E4704" s="26">
        <v>15.109</v>
      </c>
      <c r="F4704" s="26">
        <v>2.0489999999999999</v>
      </c>
      <c r="G4704" s="26">
        <v>19.672999999999998</v>
      </c>
      <c r="H4704" s="109" t="s">
        <v>846</v>
      </c>
    </row>
    <row r="4705" spans="1:8" ht="16.5" thickBot="1">
      <c r="A4705" s="12" t="s">
        <v>22</v>
      </c>
      <c r="B4705" s="24">
        <v>7.0000000000000001E-3</v>
      </c>
      <c r="C4705" s="26">
        <v>1.2E-2</v>
      </c>
      <c r="D4705" s="24">
        <v>1.0999999999999999E-2</v>
      </c>
      <c r="E4705" s="26">
        <v>2.8000000000000001E-2</v>
      </c>
      <c r="F4705" s="26">
        <v>0</v>
      </c>
      <c r="G4705" s="26">
        <v>1E-3</v>
      </c>
      <c r="H4705" s="109" t="s">
        <v>847</v>
      </c>
    </row>
    <row r="4706" spans="1:8" ht="16.5" thickBot="1">
      <c r="A4706" s="12" t="s">
        <v>23</v>
      </c>
      <c r="B4706" s="24">
        <v>7.4999999999999997E-2</v>
      </c>
      <c r="C4706" s="26">
        <v>0.25900000000000001</v>
      </c>
      <c r="D4706" s="24">
        <v>0.151</v>
      </c>
      <c r="E4706" s="26">
        <v>0.56899999999999995</v>
      </c>
      <c r="F4706" s="26">
        <v>0.124</v>
      </c>
      <c r="G4706" s="26">
        <v>0.44400000000000001</v>
      </c>
      <c r="H4706" s="109" t="s">
        <v>856</v>
      </c>
    </row>
    <row r="4707" spans="1:8" ht="16.5" thickBot="1">
      <c r="A4707" s="12" t="s">
        <v>24</v>
      </c>
      <c r="B4707" s="24">
        <v>0</v>
      </c>
      <c r="C4707" s="26">
        <v>0</v>
      </c>
      <c r="D4707" s="24">
        <v>0</v>
      </c>
      <c r="E4707" s="26">
        <v>0</v>
      </c>
      <c r="F4707" s="26">
        <v>1E-3</v>
      </c>
      <c r="G4707" s="26">
        <v>5.0000000000000001E-3</v>
      </c>
      <c r="H4707" s="109" t="s">
        <v>818</v>
      </c>
    </row>
    <row r="4708" spans="1:8" ht="16.5" thickBot="1">
      <c r="A4708" s="12" t="s">
        <v>25</v>
      </c>
      <c r="B4708" s="24">
        <v>0</v>
      </c>
      <c r="C4708" s="26">
        <v>0</v>
      </c>
      <c r="D4708" s="24">
        <v>5.0999999999999997E-2</v>
      </c>
      <c r="E4708" s="26">
        <v>0.20300000000000001</v>
      </c>
      <c r="F4708" s="26">
        <v>0</v>
      </c>
      <c r="G4708" s="26">
        <v>0</v>
      </c>
      <c r="H4708" s="109" t="s">
        <v>26</v>
      </c>
    </row>
    <row r="4709" spans="1:8" ht="16.5" thickBot="1">
      <c r="A4709" s="12" t="s">
        <v>27</v>
      </c>
      <c r="B4709" s="24">
        <v>1.418625</v>
      </c>
      <c r="C4709" s="26">
        <v>4.7320285999999996</v>
      </c>
      <c r="D4709" s="24">
        <v>3.836627</v>
      </c>
      <c r="E4709" s="26">
        <v>18.177442399999997</v>
      </c>
      <c r="F4709" s="26">
        <v>0</v>
      </c>
      <c r="G4709" s="26">
        <v>0</v>
      </c>
      <c r="H4709" s="109" t="s">
        <v>851</v>
      </c>
    </row>
    <row r="4710" spans="1:8" ht="16.5" thickBot="1">
      <c r="A4710" s="12" t="s">
        <v>28</v>
      </c>
      <c r="B4710" s="24">
        <v>0.06</v>
      </c>
      <c r="C4710" s="26">
        <v>0.57399999999999995</v>
      </c>
      <c r="D4710" s="24">
        <v>0</v>
      </c>
      <c r="E4710" s="26">
        <v>0</v>
      </c>
      <c r="F4710" s="26">
        <v>0</v>
      </c>
      <c r="G4710" s="26">
        <v>0.40600000000000003</v>
      </c>
      <c r="H4710" s="109" t="s">
        <v>853</v>
      </c>
    </row>
    <row r="4711" spans="1:8" ht="16.5" thickBot="1">
      <c r="A4711" s="12" t="s">
        <v>29</v>
      </c>
      <c r="B4711" s="24">
        <v>0</v>
      </c>
      <c r="C4711" s="26">
        <v>0</v>
      </c>
      <c r="D4711" s="24">
        <v>0</v>
      </c>
      <c r="E4711" s="26">
        <v>0</v>
      </c>
      <c r="F4711" s="26">
        <v>0</v>
      </c>
      <c r="G4711" s="26">
        <v>0.38600000000000001</v>
      </c>
      <c r="H4711" s="109" t="s">
        <v>821</v>
      </c>
    </row>
    <row r="4712" spans="1:8" ht="16.5" thickBot="1">
      <c r="A4712" s="12" t="s">
        <v>30</v>
      </c>
      <c r="B4712" s="24">
        <v>0.42399999999999999</v>
      </c>
      <c r="C4712" s="26">
        <v>2.008</v>
      </c>
      <c r="D4712" s="24">
        <v>0.72099999999999997</v>
      </c>
      <c r="E4712" s="26">
        <v>4.1900000000000004</v>
      </c>
      <c r="F4712" s="26">
        <v>0.64700000000000002</v>
      </c>
      <c r="G4712" s="26">
        <v>3.8679999999999999</v>
      </c>
      <c r="H4712" s="109" t="s">
        <v>848</v>
      </c>
    </row>
    <row r="4713" spans="1:8" ht="16.5" thickBot="1">
      <c r="A4713" s="12" t="s">
        <v>31</v>
      </c>
      <c r="B4713" s="24">
        <v>0.30599999999999999</v>
      </c>
      <c r="C4713" s="26">
        <v>1.8280000000000001</v>
      </c>
      <c r="D4713" s="24">
        <v>0.34799999999999998</v>
      </c>
      <c r="E4713" s="26">
        <v>2.3290000000000002</v>
      </c>
      <c r="F4713" s="26">
        <v>0.71599999999999997</v>
      </c>
      <c r="G4713" s="26">
        <v>3.6659999999999999</v>
      </c>
      <c r="H4713" s="109" t="s">
        <v>849</v>
      </c>
    </row>
    <row r="4714" spans="1:8" ht="16.5" thickBot="1">
      <c r="A4714" s="12" t="s">
        <v>32</v>
      </c>
      <c r="B4714" s="24">
        <v>0</v>
      </c>
      <c r="C4714" s="26">
        <v>0</v>
      </c>
      <c r="D4714" s="24">
        <v>0.45</v>
      </c>
      <c r="E4714" s="26">
        <v>0.29299999999999998</v>
      </c>
      <c r="F4714" s="26">
        <v>0</v>
      </c>
      <c r="G4714" s="26">
        <v>0</v>
      </c>
      <c r="H4714" s="109" t="s">
        <v>854</v>
      </c>
    </row>
    <row r="4715" spans="1:8" ht="16.5" thickBot="1">
      <c r="A4715" s="12" t="s">
        <v>33</v>
      </c>
      <c r="B4715" s="24">
        <v>12.134</v>
      </c>
      <c r="C4715" s="26">
        <v>20.601908588648918</v>
      </c>
      <c r="D4715" s="24">
        <v>3.3730000000000002</v>
      </c>
      <c r="E4715" s="26">
        <v>7.9543371292000566</v>
      </c>
      <c r="F4715" s="26">
        <f>D4715/E4715*G4715</f>
        <v>2.8559457099959</v>
      </c>
      <c r="G4715" s="26">
        <v>6.7350000000000003</v>
      </c>
      <c r="H4715" s="109" t="s">
        <v>852</v>
      </c>
    </row>
    <row r="4716" spans="1:8" ht="16.5" thickBot="1">
      <c r="A4716" s="12" t="s">
        <v>34</v>
      </c>
      <c r="B4716" s="24">
        <v>1.022</v>
      </c>
      <c r="C4716" s="26">
        <v>28.893999999999998</v>
      </c>
      <c r="D4716" s="24">
        <v>0.90500000000000003</v>
      </c>
      <c r="E4716" s="26">
        <v>27.177</v>
      </c>
      <c r="F4716" s="26">
        <v>4.2489999999999997</v>
      </c>
      <c r="G4716" s="26">
        <v>44.597000000000001</v>
      </c>
      <c r="H4716" s="109" t="s">
        <v>850</v>
      </c>
    </row>
    <row r="4717" spans="1:8" ht="16.5" thickBot="1">
      <c r="A4717" s="12" t="s">
        <v>35</v>
      </c>
      <c r="B4717" s="24">
        <v>0</v>
      </c>
      <c r="C4717" s="26">
        <v>0</v>
      </c>
      <c r="D4717" s="24">
        <v>0</v>
      </c>
      <c r="E4717" s="26">
        <v>0</v>
      </c>
      <c r="F4717" s="26">
        <v>0</v>
      </c>
      <c r="G4717" s="26">
        <v>0</v>
      </c>
      <c r="H4717" s="109" t="s">
        <v>36</v>
      </c>
    </row>
    <row r="4718" spans="1:8" ht="16.5" thickBot="1">
      <c r="A4718" s="54" t="s">
        <v>37</v>
      </c>
      <c r="B4718" s="27">
        <v>0.26300000000000001</v>
      </c>
      <c r="C4718" s="28">
        <v>2.1179999999999999</v>
      </c>
      <c r="D4718" s="27">
        <v>0.72899999999999998</v>
      </c>
      <c r="E4718" s="28">
        <v>6.1760000000000002</v>
      </c>
      <c r="F4718" s="26">
        <f>D4718/E4718*G4718</f>
        <v>1.0621020077720205</v>
      </c>
      <c r="G4718" s="26">
        <v>8.9979999999999993</v>
      </c>
      <c r="H4718" s="108" t="s">
        <v>38</v>
      </c>
    </row>
    <row r="4719" spans="1:8" ht="16.5" thickBot="1">
      <c r="A4719" s="75" t="s">
        <v>552</v>
      </c>
      <c r="B4719" s="77">
        <f t="shared" ref="B4719" si="659">SUM(B4697:B4718)</f>
        <v>51.706224999999996</v>
      </c>
      <c r="C4719" s="77">
        <f t="shared" ref="C4719" si="660">SUM(C4697:C4718)</f>
        <v>210.85493718864893</v>
      </c>
      <c r="D4719" s="77">
        <f t="shared" ref="D4719" si="661">SUM(D4697:D4718)</f>
        <v>69.741227000000009</v>
      </c>
      <c r="E4719" s="77">
        <f t="shared" ref="E4719:G4719" si="662">SUM(E4697:E4718)</f>
        <v>289.96277952920002</v>
      </c>
      <c r="F4719" s="77">
        <f t="shared" si="662"/>
        <v>82.890047717767914</v>
      </c>
      <c r="G4719" s="77">
        <f t="shared" si="662"/>
        <v>407.28899999999987</v>
      </c>
      <c r="H4719" s="118" t="s">
        <v>855</v>
      </c>
    </row>
    <row r="4720" spans="1:8" ht="16.5" thickBot="1">
      <c r="A4720" s="75" t="s">
        <v>545</v>
      </c>
      <c r="B4720" s="77">
        <v>2064.6439999999998</v>
      </c>
      <c r="C4720" s="77">
        <v>7421.65</v>
      </c>
      <c r="D4720" s="77">
        <v>2136.9389999999999</v>
      </c>
      <c r="E4720" s="77">
        <v>8074.3289999999997</v>
      </c>
      <c r="F4720" s="126">
        <v>2049.6779999999999</v>
      </c>
      <c r="G4720" s="126">
        <v>7853.4409999999998</v>
      </c>
      <c r="H4720" s="112" t="s">
        <v>553</v>
      </c>
    </row>
    <row r="4724" spans="1:8">
      <c r="A4724" s="119" t="s">
        <v>413</v>
      </c>
      <c r="H4724" s="120" t="s">
        <v>414</v>
      </c>
    </row>
    <row r="4725" spans="1:8" ht="17.25" customHeight="1">
      <c r="A4725" s="97" t="s">
        <v>779</v>
      </c>
      <c r="H4725" s="102" t="s">
        <v>433</v>
      </c>
    </row>
    <row r="4726" spans="1:8" ht="16.5" customHeight="1" thickBot="1">
      <c r="A4726" s="68" t="s">
        <v>43</v>
      </c>
      <c r="E4726" s="38"/>
      <c r="G4726" s="38" t="s">
        <v>477</v>
      </c>
      <c r="H4726" s="38" t="s">
        <v>476</v>
      </c>
    </row>
    <row r="4727" spans="1:8" ht="16.5" thickBot="1">
      <c r="A4727" s="55" t="s">
        <v>7</v>
      </c>
      <c r="B4727" s="238">
        <v>2016</v>
      </c>
      <c r="C4727" s="239"/>
      <c r="D4727" s="238">
        <v>2017</v>
      </c>
      <c r="E4727" s="239"/>
      <c r="F4727" s="238">
        <v>2018</v>
      </c>
      <c r="G4727" s="239"/>
      <c r="H4727" s="56" t="s">
        <v>3</v>
      </c>
    </row>
    <row r="4728" spans="1:8">
      <c r="A4728" s="57"/>
      <c r="B4728" s="54" t="s">
        <v>46</v>
      </c>
      <c r="C4728" s="100" t="s">
        <v>47</v>
      </c>
      <c r="D4728" s="103" t="s">
        <v>46</v>
      </c>
      <c r="E4728" s="22" t="s">
        <v>47</v>
      </c>
      <c r="F4728" s="103" t="s">
        <v>46</v>
      </c>
      <c r="G4728" s="22" t="s">
        <v>47</v>
      </c>
      <c r="H4728" s="58"/>
    </row>
    <row r="4729" spans="1:8" ht="16.5" thickBot="1">
      <c r="A4729" s="59"/>
      <c r="B4729" s="23" t="s">
        <v>48</v>
      </c>
      <c r="C4729" s="23" t="s">
        <v>49</v>
      </c>
      <c r="D4729" s="107" t="s">
        <v>48</v>
      </c>
      <c r="E4729" s="2" t="s">
        <v>49</v>
      </c>
      <c r="F4729" s="107" t="s">
        <v>48</v>
      </c>
      <c r="G4729" s="2" t="s">
        <v>49</v>
      </c>
      <c r="H4729" s="60"/>
    </row>
    <row r="4730" spans="1:8" ht="17.25" thickTop="1" thickBot="1">
      <c r="A4730" s="12" t="s">
        <v>13</v>
      </c>
      <c r="B4730" s="24">
        <v>1.62</v>
      </c>
      <c r="C4730" s="26">
        <v>6.89</v>
      </c>
      <c r="D4730" s="24">
        <v>3.3439999999999999</v>
      </c>
      <c r="E4730" s="26">
        <v>14.631</v>
      </c>
      <c r="F4730" s="26">
        <f>D4730/E4730*G4730</f>
        <v>1.6376023511721687</v>
      </c>
      <c r="G4730" s="26">
        <v>7.165</v>
      </c>
      <c r="H4730" s="109" t="s">
        <v>819</v>
      </c>
    </row>
    <row r="4731" spans="1:8" ht="16.5" thickBot="1">
      <c r="A4731" s="12" t="s">
        <v>14</v>
      </c>
      <c r="B4731" s="24">
        <v>47.811</v>
      </c>
      <c r="C4731" s="26">
        <v>224.143</v>
      </c>
      <c r="D4731" s="24">
        <v>57.17</v>
      </c>
      <c r="E4731" s="26">
        <v>252.655</v>
      </c>
      <c r="F4731" s="26">
        <f t="shared" ref="F4731:F4753" si="663">D4731/E4731*G4731</f>
        <v>99.048430745482975</v>
      </c>
      <c r="G4731" s="26">
        <v>437.73099999999999</v>
      </c>
      <c r="H4731" s="109" t="s">
        <v>840</v>
      </c>
    </row>
    <row r="4732" spans="1:8" ht="16.5" thickBot="1">
      <c r="A4732" s="12" t="s">
        <v>15</v>
      </c>
      <c r="B4732" s="24">
        <v>3.0169999999999999</v>
      </c>
      <c r="C4732" s="26">
        <v>6.2610000000000001</v>
      </c>
      <c r="D4732" s="24">
        <v>0.73699999999999999</v>
      </c>
      <c r="E4732" s="26">
        <v>2.8239999999999998</v>
      </c>
      <c r="F4732" s="26">
        <f t="shared" si="663"/>
        <v>0.55274999999999996</v>
      </c>
      <c r="G4732" s="26">
        <v>2.1179999999999999</v>
      </c>
      <c r="H4732" s="109" t="s">
        <v>841</v>
      </c>
    </row>
    <row r="4733" spans="1:8" ht="16.5" thickBot="1">
      <c r="A4733" s="12" t="s">
        <v>16</v>
      </c>
      <c r="B4733" s="24">
        <v>4.5</v>
      </c>
      <c r="C4733" s="26">
        <v>20.134</v>
      </c>
      <c r="D4733" s="24">
        <v>3.915</v>
      </c>
      <c r="E4733" s="26">
        <v>16.07</v>
      </c>
      <c r="F4733" s="26">
        <f t="shared" si="663"/>
        <v>4.4882417548226501</v>
      </c>
      <c r="G4733" s="26">
        <v>18.422999999999998</v>
      </c>
      <c r="H4733" s="109" t="s">
        <v>844</v>
      </c>
    </row>
    <row r="4734" spans="1:8" ht="16.5" thickBot="1">
      <c r="A4734" s="12" t="s">
        <v>17</v>
      </c>
      <c r="B4734" s="24">
        <v>1.766</v>
      </c>
      <c r="C4734" s="26">
        <v>10.009</v>
      </c>
      <c r="D4734" s="24">
        <v>2.077</v>
      </c>
      <c r="E4734" s="26">
        <v>9.1959999999999997</v>
      </c>
      <c r="F4734" s="26">
        <f t="shared" si="663"/>
        <v>2.5723089386689866</v>
      </c>
      <c r="G4734" s="26">
        <v>11.388999999999999</v>
      </c>
      <c r="H4734" s="109" t="s">
        <v>845</v>
      </c>
    </row>
    <row r="4735" spans="1:8" ht="16.5" thickBot="1">
      <c r="A4735" s="12" t="s">
        <v>18</v>
      </c>
      <c r="B4735" s="24">
        <v>0</v>
      </c>
      <c r="C4735" s="26">
        <v>0</v>
      </c>
      <c r="D4735" s="24">
        <v>0</v>
      </c>
      <c r="E4735" s="26">
        <v>0</v>
      </c>
      <c r="F4735" s="26">
        <v>0</v>
      </c>
      <c r="G4735" s="26">
        <v>0</v>
      </c>
      <c r="H4735" s="109" t="s">
        <v>820</v>
      </c>
    </row>
    <row r="4736" spans="1:8" ht="16.5" thickBot="1">
      <c r="A4736" s="12" t="s">
        <v>19</v>
      </c>
      <c r="B4736" s="24">
        <v>0</v>
      </c>
      <c r="C4736" s="26">
        <v>0</v>
      </c>
      <c r="D4736" s="24">
        <v>0</v>
      </c>
      <c r="E4736" s="26">
        <v>0</v>
      </c>
      <c r="F4736" s="26">
        <v>0</v>
      </c>
      <c r="G4736" s="26">
        <v>0</v>
      </c>
      <c r="H4736" s="109" t="s">
        <v>20</v>
      </c>
    </row>
    <row r="4737" spans="1:8" ht="16.5" thickBot="1">
      <c r="A4737" s="12" t="s">
        <v>21</v>
      </c>
      <c r="B4737" s="24">
        <v>6.5383407017870443</v>
      </c>
      <c r="C4737" s="26">
        <v>30.885000000000002</v>
      </c>
      <c r="D4737" s="24">
        <v>7.5540000000000003</v>
      </c>
      <c r="E4737" s="26">
        <v>44.209000000000003</v>
      </c>
      <c r="F4737" s="26">
        <f t="shared" si="663"/>
        <v>10.491600217150355</v>
      </c>
      <c r="G4737" s="26">
        <v>61.401000000000003</v>
      </c>
      <c r="H4737" s="109" t="s">
        <v>846</v>
      </c>
    </row>
    <row r="4738" spans="1:8" ht="16.5" thickBot="1">
      <c r="A4738" s="12" t="s">
        <v>22</v>
      </c>
      <c r="B4738" s="24">
        <v>1.4E-2</v>
      </c>
      <c r="C4738" s="26">
        <v>8.1000000000000003E-2</v>
      </c>
      <c r="D4738" s="24">
        <v>1.7000000000000001E-2</v>
      </c>
      <c r="E4738" s="26">
        <v>1.4E-2</v>
      </c>
      <c r="F4738" s="26">
        <f t="shared" si="663"/>
        <v>1.4571428571428574E-2</v>
      </c>
      <c r="G4738" s="26">
        <v>1.2E-2</v>
      </c>
      <c r="H4738" s="109" t="s">
        <v>847</v>
      </c>
    </row>
    <row r="4739" spans="1:8" ht="16.5" thickBot="1">
      <c r="A4739" s="12" t="s">
        <v>23</v>
      </c>
      <c r="B4739" s="24">
        <v>0.83099999999999996</v>
      </c>
      <c r="C4739" s="26">
        <v>1.855</v>
      </c>
      <c r="D4739" s="24">
        <v>0.65100000000000002</v>
      </c>
      <c r="E4739" s="26">
        <v>1.863</v>
      </c>
      <c r="F4739" s="26">
        <f t="shared" si="663"/>
        <v>0.70725925925925925</v>
      </c>
      <c r="G4739" s="26">
        <v>2.024</v>
      </c>
      <c r="H4739" s="109" t="s">
        <v>856</v>
      </c>
    </row>
    <row r="4740" spans="1:8" ht="16.5" thickBot="1">
      <c r="A4740" s="12" t="s">
        <v>24</v>
      </c>
      <c r="B4740" s="24">
        <v>0</v>
      </c>
      <c r="C4740" s="26">
        <v>0</v>
      </c>
      <c r="D4740" s="24">
        <v>0</v>
      </c>
      <c r="E4740" s="26">
        <v>0</v>
      </c>
      <c r="F4740" s="26">
        <v>0</v>
      </c>
      <c r="G4740" s="26">
        <v>0</v>
      </c>
      <c r="H4740" s="109" t="s">
        <v>818</v>
      </c>
    </row>
    <row r="4741" spans="1:8" ht="16.5" thickBot="1">
      <c r="A4741" s="12" t="s">
        <v>25</v>
      </c>
      <c r="B4741" s="24">
        <v>0</v>
      </c>
      <c r="C4741" s="26">
        <v>1E-3</v>
      </c>
      <c r="D4741" s="24">
        <v>1.7999999999999999E-2</v>
      </c>
      <c r="E4741" s="26">
        <v>6.4000000000000001E-2</v>
      </c>
      <c r="F4741" s="26">
        <f t="shared" si="663"/>
        <v>2.8124999999999999E-3</v>
      </c>
      <c r="G4741" s="26">
        <v>0.01</v>
      </c>
      <c r="H4741" s="109" t="s">
        <v>26</v>
      </c>
    </row>
    <row r="4742" spans="1:8" ht="16.5" thickBot="1">
      <c r="A4742" s="12" t="s">
        <v>27</v>
      </c>
      <c r="B4742" s="24">
        <v>0.83299999999999996</v>
      </c>
      <c r="C4742" s="26">
        <v>2.0299999999999998</v>
      </c>
      <c r="D4742" s="24">
        <v>1.8839999999999999</v>
      </c>
      <c r="E4742" s="26">
        <v>14.01</v>
      </c>
      <c r="F4742" s="26">
        <f t="shared" si="663"/>
        <v>0</v>
      </c>
      <c r="G4742" s="26">
        <v>0</v>
      </c>
      <c r="H4742" s="109" t="s">
        <v>851</v>
      </c>
    </row>
    <row r="4743" spans="1:8" ht="16.5" thickBot="1">
      <c r="A4743" s="12" t="s">
        <v>28</v>
      </c>
      <c r="B4743" s="24">
        <v>1.18</v>
      </c>
      <c r="C4743" s="26">
        <v>6.32</v>
      </c>
      <c r="D4743" s="24">
        <v>3.7999999999999999E-2</v>
      </c>
      <c r="E4743" s="26">
        <v>0.13900000000000001</v>
      </c>
      <c r="F4743" s="26">
        <f t="shared" si="663"/>
        <v>1.9429208633093524</v>
      </c>
      <c r="G4743" s="26">
        <v>7.1070000000000002</v>
      </c>
      <c r="H4743" s="109" t="s">
        <v>853</v>
      </c>
    </row>
    <row r="4744" spans="1:8" ht="16.5" thickBot="1">
      <c r="A4744" s="12" t="s">
        <v>29</v>
      </c>
      <c r="B4744" s="24">
        <v>0</v>
      </c>
      <c r="C4744" s="26">
        <v>0</v>
      </c>
      <c r="D4744" s="24">
        <v>0</v>
      </c>
      <c r="E4744" s="26">
        <v>0</v>
      </c>
      <c r="F4744" s="26">
        <v>0</v>
      </c>
      <c r="G4744" s="26">
        <v>4.7E-2</v>
      </c>
      <c r="H4744" s="109" t="s">
        <v>821</v>
      </c>
    </row>
    <row r="4745" spans="1:8" ht="16.5" thickBot="1">
      <c r="A4745" s="12" t="s">
        <v>30</v>
      </c>
      <c r="B4745" s="24">
        <v>1.1679999999999999</v>
      </c>
      <c r="C4745" s="26">
        <v>3.032</v>
      </c>
      <c r="D4745" s="24">
        <v>2.4990000000000001</v>
      </c>
      <c r="E4745" s="26">
        <v>5.4530000000000003</v>
      </c>
      <c r="F4745" s="26">
        <f t="shared" si="663"/>
        <v>1.4742862644415917</v>
      </c>
      <c r="G4745" s="26">
        <v>3.2170000000000001</v>
      </c>
      <c r="H4745" s="109" t="s">
        <v>848</v>
      </c>
    </row>
    <row r="4746" spans="1:8" ht="16.5" thickBot="1">
      <c r="A4746" s="12" t="s">
        <v>31</v>
      </c>
      <c r="B4746" s="24">
        <v>3.649</v>
      </c>
      <c r="C4746" s="26">
        <v>36.142000000000003</v>
      </c>
      <c r="D4746" s="24">
        <v>3.464</v>
      </c>
      <c r="E4746" s="26">
        <v>35.363999999999997</v>
      </c>
      <c r="F4746" s="26">
        <f t="shared" si="663"/>
        <v>4.6092632055197376</v>
      </c>
      <c r="G4746" s="26">
        <v>47.055999999999997</v>
      </c>
      <c r="H4746" s="109" t="s">
        <v>849</v>
      </c>
    </row>
    <row r="4747" spans="1:8" ht="16.5" thickBot="1">
      <c r="A4747" s="12" t="s">
        <v>32</v>
      </c>
      <c r="B4747" s="24">
        <v>1E-3</v>
      </c>
      <c r="C4747" s="26">
        <v>4.0000000000000001E-3</v>
      </c>
      <c r="D4747" s="24">
        <v>7.0000000000000001E-3</v>
      </c>
      <c r="E4747" s="26">
        <v>4.2000000000000003E-2</v>
      </c>
      <c r="F4747" s="26">
        <f t="shared" si="663"/>
        <v>0</v>
      </c>
      <c r="G4747" s="26">
        <v>0</v>
      </c>
      <c r="H4747" s="109" t="s">
        <v>854</v>
      </c>
    </row>
    <row r="4748" spans="1:8" ht="16.5" thickBot="1">
      <c r="A4748" s="12" t="s">
        <v>33</v>
      </c>
      <c r="B4748" s="24">
        <v>19.768000000000001</v>
      </c>
      <c r="C4748" s="26">
        <v>111.11199999999999</v>
      </c>
      <c r="D4748" s="24">
        <v>16.365134555622131</v>
      </c>
      <c r="E4748" s="26">
        <v>101.68300000000001</v>
      </c>
      <c r="F4748" s="26">
        <f t="shared" si="663"/>
        <v>20.146000000000001</v>
      </c>
      <c r="G4748" s="26">
        <v>125.175</v>
      </c>
      <c r="H4748" s="109" t="s">
        <v>852</v>
      </c>
    </row>
    <row r="4749" spans="1:8" ht="16.5" thickBot="1">
      <c r="A4749" s="12" t="s">
        <v>34</v>
      </c>
      <c r="B4749" s="24">
        <v>1.5580000000000001</v>
      </c>
      <c r="C4749" s="26">
        <v>3.8639999999999999</v>
      </c>
      <c r="D4749" s="24">
        <v>1.254</v>
      </c>
      <c r="E4749" s="26">
        <v>3.3050000000000002</v>
      </c>
      <c r="F4749" s="26">
        <f t="shared" si="663"/>
        <v>0.84991225416036309</v>
      </c>
      <c r="G4749" s="26">
        <v>2.2400000000000002</v>
      </c>
      <c r="H4749" s="109" t="s">
        <v>850</v>
      </c>
    </row>
    <row r="4750" spans="1:8" ht="16.5" thickBot="1">
      <c r="A4750" s="12" t="s">
        <v>35</v>
      </c>
      <c r="B4750" s="24">
        <v>0</v>
      </c>
      <c r="C4750" s="26">
        <v>0</v>
      </c>
      <c r="D4750" s="24">
        <v>0</v>
      </c>
      <c r="E4750" s="26">
        <v>0</v>
      </c>
      <c r="F4750" s="26">
        <v>0</v>
      </c>
      <c r="G4750" s="26">
        <v>0</v>
      </c>
      <c r="H4750" s="109" t="s">
        <v>36</v>
      </c>
    </row>
    <row r="4751" spans="1:8" ht="16.5" thickBot="1">
      <c r="A4751" s="54" t="s">
        <v>37</v>
      </c>
      <c r="B4751" s="27">
        <v>8.0000000000000002E-3</v>
      </c>
      <c r="C4751" s="28">
        <v>8.0000000000000002E-3</v>
      </c>
      <c r="D4751" s="27">
        <v>0</v>
      </c>
      <c r="E4751" s="28">
        <v>0</v>
      </c>
      <c r="F4751" s="26">
        <v>0</v>
      </c>
      <c r="G4751" s="26">
        <v>1E-3</v>
      </c>
      <c r="H4751" s="108" t="s">
        <v>38</v>
      </c>
    </row>
    <row r="4752" spans="1:8" ht="16.5" thickBot="1">
      <c r="A4752" s="75" t="s">
        <v>552</v>
      </c>
      <c r="B4752" s="77">
        <f t="shared" ref="B4752" si="664">SUM(B4730:B4751)</f>
        <v>94.262340701787068</v>
      </c>
      <c r="C4752" s="77">
        <f t="shared" ref="C4752" si="665">SUM(C4730:C4751)</f>
        <v>462.77099999999996</v>
      </c>
      <c r="D4752" s="77">
        <f t="shared" ref="D4752" si="666">SUM(D4730:D4751)</f>
        <v>100.99413455562214</v>
      </c>
      <c r="E4752" s="77">
        <f t="shared" ref="E4752:G4752" si="667">SUM(E4730:E4751)</f>
        <v>501.52199999999999</v>
      </c>
      <c r="F4752" s="77">
        <f t="shared" si="667"/>
        <v>148.53795978255886</v>
      </c>
      <c r="G4752" s="77">
        <f t="shared" si="667"/>
        <v>725.11599999999987</v>
      </c>
      <c r="H4752" s="118" t="s">
        <v>855</v>
      </c>
    </row>
    <row r="4753" spans="1:8" ht="16.5" thickBot="1">
      <c r="A4753" s="75" t="s">
        <v>545</v>
      </c>
      <c r="B4753" s="77">
        <v>9448.9479556788447</v>
      </c>
      <c r="C4753" s="77">
        <v>46772.256999999998</v>
      </c>
      <c r="D4753" s="77">
        <v>9715.0062357384122</v>
      </c>
      <c r="E4753" s="77">
        <v>47554.48</v>
      </c>
      <c r="F4753" s="126">
        <f t="shared" si="663"/>
        <v>10156.236184061716</v>
      </c>
      <c r="G4753" s="126">
        <v>49714.279000000002</v>
      </c>
      <c r="H4753" s="112" t="s">
        <v>553</v>
      </c>
    </row>
    <row r="4758" spans="1:8">
      <c r="A4758" s="53" t="s">
        <v>416</v>
      </c>
      <c r="B4758" s="102"/>
      <c r="C4758" s="102"/>
      <c r="D4758" s="102"/>
      <c r="E4758" s="102"/>
      <c r="F4758" s="102"/>
      <c r="G4758" s="137" t="s">
        <v>823</v>
      </c>
      <c r="H4758" s="120" t="s">
        <v>417</v>
      </c>
    </row>
    <row r="4759" spans="1:8" ht="20.25" customHeight="1">
      <c r="A4759" s="66" t="s">
        <v>780</v>
      </c>
      <c r="B4759" s="50"/>
      <c r="C4759" s="50"/>
      <c r="D4759" s="50"/>
      <c r="E4759" s="50"/>
      <c r="F4759" s="50"/>
      <c r="G4759" s="50"/>
      <c r="H4759" s="66" t="s">
        <v>550</v>
      </c>
    </row>
    <row r="4760" spans="1:8" ht="16.5" customHeight="1" thickBot="1">
      <c r="A4760" s="68" t="s">
        <v>43</v>
      </c>
      <c r="E4760" s="38"/>
      <c r="G4760" s="38" t="s">
        <v>477</v>
      </c>
      <c r="H4760" s="38" t="s">
        <v>476</v>
      </c>
    </row>
    <row r="4761" spans="1:8" ht="16.5" thickBot="1">
      <c r="A4761" s="55" t="s">
        <v>7</v>
      </c>
      <c r="B4761" s="238">
        <v>2016</v>
      </c>
      <c r="C4761" s="239"/>
      <c r="D4761" s="238">
        <v>2017</v>
      </c>
      <c r="E4761" s="239"/>
      <c r="F4761" s="238">
        <v>2018</v>
      </c>
      <c r="G4761" s="239"/>
      <c r="H4761" s="56" t="s">
        <v>3</v>
      </c>
    </row>
    <row r="4762" spans="1:8">
      <c r="A4762" s="57"/>
      <c r="B4762" s="54" t="s">
        <v>46</v>
      </c>
      <c r="C4762" s="100" t="s">
        <v>47</v>
      </c>
      <c r="D4762" s="103" t="s">
        <v>46</v>
      </c>
      <c r="E4762" s="22" t="s">
        <v>47</v>
      </c>
      <c r="F4762" s="144" t="s">
        <v>46</v>
      </c>
      <c r="G4762" s="22" t="s">
        <v>47</v>
      </c>
      <c r="H4762" s="58"/>
    </row>
    <row r="4763" spans="1:8" ht="16.5" thickBot="1">
      <c r="A4763" s="59"/>
      <c r="B4763" s="23" t="s">
        <v>48</v>
      </c>
      <c r="C4763" s="23" t="s">
        <v>49</v>
      </c>
      <c r="D4763" s="107" t="s">
        <v>48</v>
      </c>
      <c r="E4763" s="2" t="s">
        <v>49</v>
      </c>
      <c r="F4763" s="147" t="s">
        <v>48</v>
      </c>
      <c r="G4763" s="2" t="s">
        <v>49</v>
      </c>
      <c r="H4763" s="60"/>
    </row>
    <row r="4764" spans="1:8" ht="17.25" thickTop="1" thickBot="1">
      <c r="A4764" s="12" t="s">
        <v>13</v>
      </c>
      <c r="B4764" s="24">
        <v>1.839</v>
      </c>
      <c r="C4764" s="26">
        <v>9.1029999999999998</v>
      </c>
      <c r="D4764" s="24">
        <v>1.548</v>
      </c>
      <c r="E4764" s="26">
        <v>9.6649999999999991</v>
      </c>
      <c r="F4764" s="26">
        <v>1.1890000000000001</v>
      </c>
      <c r="G4764" s="26">
        <v>8.4559999999999995</v>
      </c>
      <c r="H4764" s="149" t="s">
        <v>819</v>
      </c>
    </row>
    <row r="4765" spans="1:8" ht="16.5" thickBot="1">
      <c r="A4765" s="12" t="s">
        <v>14</v>
      </c>
      <c r="B4765" s="24">
        <v>5.6449999999999996</v>
      </c>
      <c r="C4765" s="26">
        <v>16.18</v>
      </c>
      <c r="D4765" s="24">
        <v>7.78</v>
      </c>
      <c r="E4765" s="26">
        <v>25.61</v>
      </c>
      <c r="F4765" s="26">
        <v>7.9989999999999997</v>
      </c>
      <c r="G4765" s="26">
        <v>31.036999999999999</v>
      </c>
      <c r="H4765" s="149" t="s">
        <v>840</v>
      </c>
    </row>
    <row r="4766" spans="1:8" ht="16.5" thickBot="1">
      <c r="A4766" s="12" t="s">
        <v>15</v>
      </c>
      <c r="B4766" s="24">
        <v>3.9E-2</v>
      </c>
      <c r="C4766" s="26">
        <v>0.313</v>
      </c>
      <c r="D4766" s="24">
        <v>6.2E-2</v>
      </c>
      <c r="E4766" s="26">
        <v>0.441</v>
      </c>
      <c r="F4766" s="26">
        <v>2.7E-2</v>
      </c>
      <c r="G4766" s="26">
        <v>0.128</v>
      </c>
      <c r="H4766" s="149" t="s">
        <v>841</v>
      </c>
    </row>
    <row r="4767" spans="1:8" ht="16.5" thickBot="1">
      <c r="A4767" s="12" t="s">
        <v>16</v>
      </c>
      <c r="B4767" s="24">
        <v>5.0000000000000001E-3</v>
      </c>
      <c r="C4767" s="26">
        <v>0.10199999999999999</v>
      </c>
      <c r="D4767" s="24">
        <v>1.0999999999999999E-2</v>
      </c>
      <c r="E4767" s="26">
        <v>0.17899999999999999</v>
      </c>
      <c r="F4767" s="26">
        <v>1.4E-2</v>
      </c>
      <c r="G4767" s="26">
        <v>0.22500000000000001</v>
      </c>
      <c r="H4767" s="149" t="s">
        <v>844</v>
      </c>
    </row>
    <row r="4768" spans="1:8" ht="16.5" thickBot="1">
      <c r="A4768" s="12" t="s">
        <v>17</v>
      </c>
      <c r="B4768" s="24">
        <v>1.116E-3</v>
      </c>
      <c r="C4768" s="26">
        <v>6.2304640999999985E-3</v>
      </c>
      <c r="D4768" s="24">
        <v>7.3689999999999997E-3</v>
      </c>
      <c r="E4768" s="26">
        <v>5.4534551100000002E-2</v>
      </c>
      <c r="F4768" s="26">
        <v>0.02</v>
      </c>
      <c r="G4768" s="26">
        <v>0.123</v>
      </c>
      <c r="H4768" s="149" t="s">
        <v>845</v>
      </c>
    </row>
    <row r="4769" spans="1:8" ht="16.5" thickBot="1">
      <c r="A4769" s="12" t="s">
        <v>18</v>
      </c>
      <c r="B4769" s="24">
        <v>0</v>
      </c>
      <c r="C4769" s="26">
        <v>0</v>
      </c>
      <c r="D4769" s="24">
        <v>0</v>
      </c>
      <c r="E4769" s="26">
        <v>0</v>
      </c>
      <c r="F4769" s="26">
        <v>0</v>
      </c>
      <c r="G4769" s="26">
        <v>0</v>
      </c>
      <c r="H4769" s="149" t="s">
        <v>820</v>
      </c>
    </row>
    <row r="4770" spans="1:8" ht="16.5" thickBot="1">
      <c r="A4770" s="12" t="s">
        <v>19</v>
      </c>
      <c r="B4770" s="24">
        <v>2.6880000000000002</v>
      </c>
      <c r="C4770" s="26">
        <v>13.291</v>
      </c>
      <c r="D4770" s="24">
        <v>4.22</v>
      </c>
      <c r="E4770" s="26">
        <v>18.974</v>
      </c>
      <c r="F4770" s="26">
        <v>2.6179999999999999</v>
      </c>
      <c r="G4770" s="26">
        <v>11.176</v>
      </c>
      <c r="H4770" s="149" t="s">
        <v>20</v>
      </c>
    </row>
    <row r="4771" spans="1:8" ht="16.5" thickBot="1">
      <c r="A4771" s="12" t="s">
        <v>21</v>
      </c>
      <c r="B4771" s="24">
        <v>1.6319999999999999</v>
      </c>
      <c r="C4771" s="26">
        <v>6.0190000000000001</v>
      </c>
      <c r="D4771" s="24">
        <v>1.8260000000000001</v>
      </c>
      <c r="E4771" s="26">
        <v>6.43</v>
      </c>
      <c r="F4771" s="26">
        <v>2.1659999999999999</v>
      </c>
      <c r="G4771" s="26">
        <v>7.7069999999999999</v>
      </c>
      <c r="H4771" s="149" t="s">
        <v>846</v>
      </c>
    </row>
    <row r="4772" spans="1:8" ht="16.5" thickBot="1">
      <c r="A4772" s="12" t="s">
        <v>22</v>
      </c>
      <c r="B4772" s="24">
        <v>0</v>
      </c>
      <c r="C4772" s="26">
        <v>1E-3</v>
      </c>
      <c r="D4772" s="24">
        <v>6.0000000000000001E-3</v>
      </c>
      <c r="E4772" s="26">
        <v>4.1000000000000002E-2</v>
      </c>
      <c r="F4772" s="26">
        <v>0</v>
      </c>
      <c r="G4772" s="26">
        <v>0</v>
      </c>
      <c r="H4772" s="149" t="s">
        <v>847</v>
      </c>
    </row>
    <row r="4773" spans="1:8" ht="16.5" thickBot="1">
      <c r="A4773" s="12" t="s">
        <v>23</v>
      </c>
      <c r="B4773" s="24">
        <v>1.034</v>
      </c>
      <c r="C4773" s="26">
        <v>3.117</v>
      </c>
      <c r="D4773" s="24">
        <v>1.008</v>
      </c>
      <c r="E4773" s="26">
        <v>3.4969999999999999</v>
      </c>
      <c r="F4773" s="26">
        <v>1.0640000000000001</v>
      </c>
      <c r="G4773" s="26">
        <v>3.7650000000000001</v>
      </c>
      <c r="H4773" s="149" t="s">
        <v>856</v>
      </c>
    </row>
    <row r="4774" spans="1:8" ht="16.5" thickBot="1">
      <c r="A4774" s="12" t="s">
        <v>24</v>
      </c>
      <c r="B4774" s="24">
        <v>2E-3</v>
      </c>
      <c r="C4774" s="26">
        <v>3.0000000000000001E-3</v>
      </c>
      <c r="D4774" s="24">
        <v>1E-3</v>
      </c>
      <c r="E4774" s="26">
        <v>7.0000000000000001E-3</v>
      </c>
      <c r="F4774" s="26">
        <v>4.0000000000000001E-3</v>
      </c>
      <c r="G4774" s="26">
        <v>3.5999999999999997E-2</v>
      </c>
      <c r="H4774" s="149" t="s">
        <v>818</v>
      </c>
    </row>
    <row r="4775" spans="1:8" ht="16.5" thickBot="1">
      <c r="A4775" s="12" t="s">
        <v>25</v>
      </c>
      <c r="B4775" s="24">
        <v>0</v>
      </c>
      <c r="C4775" s="26">
        <v>0</v>
      </c>
      <c r="D4775" s="24">
        <v>3.0000000000000001E-3</v>
      </c>
      <c r="E4775" s="26">
        <v>8.0000000000000002E-3</v>
      </c>
      <c r="F4775" s="26">
        <v>0</v>
      </c>
      <c r="G4775" s="26">
        <v>0</v>
      </c>
      <c r="H4775" s="149" t="s">
        <v>26</v>
      </c>
    </row>
    <row r="4776" spans="1:8" ht="16.5" thickBot="1">
      <c r="A4776" s="12" t="s">
        <v>27</v>
      </c>
      <c r="B4776" s="24">
        <v>0.16816800000000001</v>
      </c>
      <c r="C4776" s="26">
        <v>0.36518039999999996</v>
      </c>
      <c r="D4776" s="24">
        <v>0.90711900000000001</v>
      </c>
      <c r="E4776" s="26">
        <v>4.6217158000000005</v>
      </c>
      <c r="F4776" s="26">
        <v>0</v>
      </c>
      <c r="G4776" s="26">
        <v>0</v>
      </c>
      <c r="H4776" s="149" t="s">
        <v>851</v>
      </c>
    </row>
    <row r="4777" spans="1:8" ht="16.5" thickBot="1">
      <c r="A4777" s="12" t="s">
        <v>28</v>
      </c>
      <c r="B4777" s="24">
        <v>0.29399999999999998</v>
      </c>
      <c r="C4777" s="26">
        <v>2.6680000000000001</v>
      </c>
      <c r="D4777" s="24">
        <v>0</v>
      </c>
      <c r="E4777" s="26">
        <v>0</v>
      </c>
      <c r="F4777" s="26">
        <v>0</v>
      </c>
      <c r="G4777" s="26">
        <v>4.1929999999999996</v>
      </c>
      <c r="H4777" s="149" t="s">
        <v>853</v>
      </c>
    </row>
    <row r="4778" spans="1:8" ht="16.5" thickBot="1">
      <c r="A4778" s="12" t="s">
        <v>29</v>
      </c>
      <c r="B4778" s="24">
        <v>0</v>
      </c>
      <c r="C4778" s="26">
        <v>0</v>
      </c>
      <c r="D4778" s="24">
        <v>0</v>
      </c>
      <c r="E4778" s="26">
        <v>0</v>
      </c>
      <c r="F4778" s="26">
        <v>0</v>
      </c>
      <c r="G4778" s="26">
        <v>0.34</v>
      </c>
      <c r="H4778" s="149" t="s">
        <v>821</v>
      </c>
    </row>
    <row r="4779" spans="1:8" ht="16.5" thickBot="1">
      <c r="A4779" s="12" t="s">
        <v>30</v>
      </c>
      <c r="B4779" s="24">
        <v>0.185</v>
      </c>
      <c r="C4779" s="26">
        <v>1.3169999999999999</v>
      </c>
      <c r="D4779" s="24">
        <v>0.745</v>
      </c>
      <c r="E4779" s="26">
        <v>4.2729999999999997</v>
      </c>
      <c r="F4779" s="26">
        <v>0.754</v>
      </c>
      <c r="G4779" s="26">
        <v>4.9690000000000003</v>
      </c>
      <c r="H4779" s="149" t="s">
        <v>848</v>
      </c>
    </row>
    <row r="4780" spans="1:8" ht="16.5" thickBot="1">
      <c r="A4780" s="12" t="s">
        <v>31</v>
      </c>
      <c r="B4780" s="24">
        <v>1.242</v>
      </c>
      <c r="C4780" s="26">
        <v>9.8230000000000004</v>
      </c>
      <c r="D4780" s="24">
        <v>2.7149999999999999</v>
      </c>
      <c r="E4780" s="26">
        <v>22.547000000000001</v>
      </c>
      <c r="F4780" s="26">
        <v>2.8980000000000001</v>
      </c>
      <c r="G4780" s="26">
        <v>24.387</v>
      </c>
      <c r="H4780" s="149" t="s">
        <v>849</v>
      </c>
    </row>
    <row r="4781" spans="1:8" ht="16.5" thickBot="1">
      <c r="A4781" s="12" t="s">
        <v>32</v>
      </c>
      <c r="B4781" s="24">
        <v>0</v>
      </c>
      <c r="C4781" s="26">
        <v>0</v>
      </c>
      <c r="D4781" s="24">
        <v>8.0000000000000002E-3</v>
      </c>
      <c r="E4781" s="26">
        <v>1.6E-2</v>
      </c>
      <c r="F4781" s="26">
        <v>0</v>
      </c>
      <c r="G4781" s="26">
        <v>0</v>
      </c>
      <c r="H4781" s="149" t="s">
        <v>854</v>
      </c>
    </row>
    <row r="4782" spans="1:8" ht="16.5" thickBot="1">
      <c r="A4782" s="12" t="s">
        <v>33</v>
      </c>
      <c r="B4782" s="24">
        <v>5.585</v>
      </c>
      <c r="C4782" s="26">
        <v>19.055750878955298</v>
      </c>
      <c r="D4782" s="24">
        <v>13.696</v>
      </c>
      <c r="E4782" s="26">
        <v>18.717784338535079</v>
      </c>
      <c r="F4782" s="26">
        <v>3.3000000000000002E-2</v>
      </c>
      <c r="G4782" s="26">
        <v>3.1E-2</v>
      </c>
      <c r="H4782" s="149" t="s">
        <v>852</v>
      </c>
    </row>
    <row r="4783" spans="1:8" ht="16.5" thickBot="1">
      <c r="A4783" s="12" t="s">
        <v>34</v>
      </c>
      <c r="B4783" s="24">
        <v>0.13700000000000001</v>
      </c>
      <c r="C4783" s="26">
        <v>0.72899999999999998</v>
      </c>
      <c r="D4783" s="24">
        <v>0.14599999999999999</v>
      </c>
      <c r="E4783" s="26">
        <v>0.94499999999999995</v>
      </c>
      <c r="F4783" s="26">
        <v>0.17100000000000001</v>
      </c>
      <c r="G4783" s="26">
        <v>0.94099999999999995</v>
      </c>
      <c r="H4783" s="149" t="s">
        <v>850</v>
      </c>
    </row>
    <row r="4784" spans="1:8" ht="16.5" thickBot="1">
      <c r="A4784" s="12" t="s">
        <v>35</v>
      </c>
      <c r="B4784" s="24">
        <v>0</v>
      </c>
      <c r="C4784" s="26">
        <v>0</v>
      </c>
      <c r="D4784" s="24">
        <v>0</v>
      </c>
      <c r="E4784" s="26">
        <v>0</v>
      </c>
      <c r="F4784" s="26">
        <v>0</v>
      </c>
      <c r="G4784" s="26">
        <v>0</v>
      </c>
      <c r="H4784" s="149" t="s">
        <v>36</v>
      </c>
    </row>
    <row r="4785" spans="1:8" ht="16.5" thickBot="1">
      <c r="A4785" s="54" t="s">
        <v>37</v>
      </c>
      <c r="B4785" s="27">
        <v>1.732</v>
      </c>
      <c r="C4785" s="28">
        <v>9.3789999999999996</v>
      </c>
      <c r="D4785" s="27">
        <v>4.085</v>
      </c>
      <c r="E4785" s="28">
        <v>18.12</v>
      </c>
      <c r="F4785" s="26">
        <v>3.7269999999999999</v>
      </c>
      <c r="G4785" s="26">
        <v>19.466999999999999</v>
      </c>
      <c r="H4785" s="148" t="s">
        <v>38</v>
      </c>
    </row>
    <row r="4786" spans="1:8" ht="16.5" thickBot="1">
      <c r="A4786" s="75" t="s">
        <v>552</v>
      </c>
      <c r="B4786" s="77">
        <f t="shared" ref="B4786" si="668">SUM(B4764:B4785)</f>
        <v>22.228284000000002</v>
      </c>
      <c r="C4786" s="77">
        <f t="shared" ref="C4786" si="669">SUM(C4764:C4785)</f>
        <v>91.472161743055295</v>
      </c>
      <c r="D4786" s="77">
        <f t="shared" ref="D4786" si="670">SUM(D4764:D4785)</f>
        <v>38.774488000000005</v>
      </c>
      <c r="E4786" s="77">
        <f t="shared" ref="E4786:G4786" si="671">SUM(E4764:E4785)</f>
        <v>134.14703468963506</v>
      </c>
      <c r="F4786" s="77">
        <f t="shared" si="671"/>
        <v>22.683999999999997</v>
      </c>
      <c r="G4786" s="77">
        <f t="shared" si="671"/>
        <v>116.98100000000001</v>
      </c>
      <c r="H4786" s="118" t="s">
        <v>855</v>
      </c>
    </row>
    <row r="4787" spans="1:8" ht="16.5" thickBot="1">
      <c r="A4787" s="75" t="s">
        <v>545</v>
      </c>
      <c r="B4787" s="77">
        <v>8742.402</v>
      </c>
      <c r="C4787" s="77">
        <v>30363.995999999999</v>
      </c>
      <c r="D4787" s="77">
        <v>8175.7</v>
      </c>
      <c r="E4787" s="77">
        <v>32279.523000000001</v>
      </c>
      <c r="F4787" s="126">
        <v>7950.1819999999998</v>
      </c>
      <c r="G4787" s="126">
        <v>30122.434000000001</v>
      </c>
      <c r="H4787" s="112" t="s">
        <v>553</v>
      </c>
    </row>
    <row r="4792" spans="1:8">
      <c r="A4792" s="119" t="s">
        <v>419</v>
      </c>
      <c r="C4792" s="102"/>
      <c r="D4792" s="102"/>
      <c r="E4792" s="102"/>
      <c r="F4792" s="102"/>
      <c r="G4792" s="102"/>
      <c r="H4792" s="120" t="s">
        <v>420</v>
      </c>
    </row>
    <row r="4793" spans="1:8" ht="15.75" customHeight="1">
      <c r="A4793" s="66" t="s">
        <v>781</v>
      </c>
      <c r="D4793" s="50"/>
      <c r="E4793" s="50"/>
      <c r="F4793" s="50"/>
      <c r="G4793" s="50"/>
      <c r="H4793" s="66" t="s">
        <v>438</v>
      </c>
    </row>
    <row r="4794" spans="1:8" ht="16.5" customHeight="1" thickBot="1">
      <c r="A4794" s="68" t="s">
        <v>43</v>
      </c>
      <c r="E4794" s="38"/>
      <c r="G4794" s="38" t="s">
        <v>477</v>
      </c>
      <c r="H4794" s="38" t="s">
        <v>476</v>
      </c>
    </row>
    <row r="4795" spans="1:8" ht="16.5" thickBot="1">
      <c r="A4795" s="55" t="s">
        <v>7</v>
      </c>
      <c r="B4795" s="238">
        <v>2016</v>
      </c>
      <c r="C4795" s="239"/>
      <c r="D4795" s="238">
        <v>2017</v>
      </c>
      <c r="E4795" s="239"/>
      <c r="F4795" s="238">
        <v>2018</v>
      </c>
      <c r="G4795" s="239"/>
      <c r="H4795" s="56" t="s">
        <v>3</v>
      </c>
    </row>
    <row r="4796" spans="1:8">
      <c r="A4796" s="57"/>
      <c r="B4796" s="54" t="s">
        <v>46</v>
      </c>
      <c r="C4796" s="100" t="s">
        <v>47</v>
      </c>
      <c r="D4796" s="103" t="s">
        <v>46</v>
      </c>
      <c r="E4796" s="22" t="s">
        <v>47</v>
      </c>
      <c r="F4796" s="103" t="s">
        <v>46</v>
      </c>
      <c r="G4796" s="22" t="s">
        <v>47</v>
      </c>
      <c r="H4796" s="58"/>
    </row>
    <row r="4797" spans="1:8" ht="16.5" thickBot="1">
      <c r="A4797" s="59"/>
      <c r="B4797" s="23" t="s">
        <v>48</v>
      </c>
      <c r="C4797" s="23" t="s">
        <v>49</v>
      </c>
      <c r="D4797" s="107" t="s">
        <v>48</v>
      </c>
      <c r="E4797" s="2" t="s">
        <v>49</v>
      </c>
      <c r="F4797" s="107" t="s">
        <v>48</v>
      </c>
      <c r="G4797" s="2" t="s">
        <v>49</v>
      </c>
      <c r="H4797" s="60"/>
    </row>
    <row r="4798" spans="1:8" ht="17.25" thickTop="1" thickBot="1">
      <c r="A4798" s="12" t="s">
        <v>13</v>
      </c>
      <c r="B4798" s="24">
        <v>12.044</v>
      </c>
      <c r="C4798" s="26">
        <v>57.942</v>
      </c>
      <c r="D4798" s="24">
        <v>13.026</v>
      </c>
      <c r="E4798" s="26">
        <v>62.570999999999998</v>
      </c>
      <c r="F4798" s="26">
        <f>D4798/E4798*G4798</f>
        <v>13.827491106103468</v>
      </c>
      <c r="G4798" s="26">
        <v>66.421000000000006</v>
      </c>
      <c r="H4798" s="109" t="s">
        <v>819</v>
      </c>
    </row>
    <row r="4799" spans="1:8" ht="16.5" thickBot="1">
      <c r="A4799" s="12" t="s">
        <v>14</v>
      </c>
      <c r="B4799" s="24">
        <v>65.266999999999996</v>
      </c>
      <c r="C4799" s="26">
        <v>1032.883</v>
      </c>
      <c r="D4799" s="24">
        <v>267.76400000000001</v>
      </c>
      <c r="E4799" s="26">
        <v>5106.8999999999996</v>
      </c>
      <c r="F4799" s="26">
        <f t="shared" ref="F4799:F4821" si="672">D4799/E4799*G4799</f>
        <v>237.55866462394019</v>
      </c>
      <c r="G4799" s="26">
        <v>4530.8119999999999</v>
      </c>
      <c r="H4799" s="109" t="s">
        <v>840</v>
      </c>
    </row>
    <row r="4800" spans="1:8" ht="16.5" thickBot="1">
      <c r="A4800" s="12" t="s">
        <v>15</v>
      </c>
      <c r="B4800" s="24">
        <v>5.0030000000000001</v>
      </c>
      <c r="C4800" s="26">
        <v>47.244</v>
      </c>
      <c r="D4800" s="24">
        <v>10.571</v>
      </c>
      <c r="E4800" s="26">
        <v>101.51300000000001</v>
      </c>
      <c r="F4800" s="26">
        <f t="shared" si="672"/>
        <v>9.9632713741097199</v>
      </c>
      <c r="G4800" s="26">
        <v>95.677000000000007</v>
      </c>
      <c r="H4800" s="109" t="s">
        <v>841</v>
      </c>
    </row>
    <row r="4801" spans="1:8" ht="16.5" thickBot="1">
      <c r="A4801" s="12" t="s">
        <v>16</v>
      </c>
      <c r="B4801" s="24">
        <v>1.6220000000000001</v>
      </c>
      <c r="C4801" s="26">
        <v>50.44</v>
      </c>
      <c r="D4801" s="24">
        <v>1.49</v>
      </c>
      <c r="E4801" s="26">
        <v>41.368000000000002</v>
      </c>
      <c r="F4801" s="26">
        <f t="shared" si="672"/>
        <v>1.6594655289112357</v>
      </c>
      <c r="G4801" s="26">
        <v>46.073</v>
      </c>
      <c r="H4801" s="109" t="s">
        <v>844</v>
      </c>
    </row>
    <row r="4802" spans="1:8" ht="16.5" thickBot="1">
      <c r="A4802" s="12" t="s">
        <v>17</v>
      </c>
      <c r="B4802" s="24">
        <v>1.0039999999999999E-3</v>
      </c>
      <c r="C4802" s="26">
        <v>2.5997421709999996E-2</v>
      </c>
      <c r="D4802" s="24">
        <v>0</v>
      </c>
      <c r="E4802" s="26">
        <v>0</v>
      </c>
      <c r="F4802" s="26">
        <v>0</v>
      </c>
      <c r="G4802" s="26">
        <v>5.0000000000000001E-3</v>
      </c>
      <c r="H4802" s="109" t="s">
        <v>845</v>
      </c>
    </row>
    <row r="4803" spans="1:8" ht="16.5" thickBot="1">
      <c r="A4803" s="12" t="s">
        <v>18</v>
      </c>
      <c r="B4803" s="24">
        <v>0</v>
      </c>
      <c r="C4803" s="26">
        <v>0</v>
      </c>
      <c r="D4803" s="24">
        <v>0</v>
      </c>
      <c r="E4803" s="26">
        <v>0</v>
      </c>
      <c r="F4803" s="26">
        <v>0</v>
      </c>
      <c r="G4803" s="26">
        <v>0</v>
      </c>
      <c r="H4803" s="109" t="s">
        <v>820</v>
      </c>
    </row>
    <row r="4804" spans="1:8" ht="16.5" thickBot="1">
      <c r="A4804" s="12" t="s">
        <v>19</v>
      </c>
      <c r="B4804" s="24">
        <v>0</v>
      </c>
      <c r="C4804" s="26">
        <v>0.01</v>
      </c>
      <c r="D4804" s="24">
        <v>0</v>
      </c>
      <c r="E4804" s="26">
        <v>0</v>
      </c>
      <c r="F4804" s="26">
        <v>0</v>
      </c>
      <c r="G4804" s="26">
        <v>0</v>
      </c>
      <c r="H4804" s="109" t="s">
        <v>20</v>
      </c>
    </row>
    <row r="4805" spans="1:8" ht="16.5" thickBot="1">
      <c r="A4805" s="12" t="s">
        <v>21</v>
      </c>
      <c r="B4805" s="24">
        <v>0.39600000000000002</v>
      </c>
      <c r="C4805" s="26">
        <v>4.3330000000000002</v>
      </c>
      <c r="D4805" s="24">
        <v>0.372</v>
      </c>
      <c r="E4805" s="26">
        <v>0.94199999999999995</v>
      </c>
      <c r="F4805" s="26">
        <f t="shared" si="672"/>
        <v>7.526484076433122</v>
      </c>
      <c r="G4805" s="26">
        <v>19.059000000000001</v>
      </c>
      <c r="H4805" s="109" t="s">
        <v>846</v>
      </c>
    </row>
    <row r="4806" spans="1:8" ht="16.5" thickBot="1">
      <c r="A4806" s="12" t="s">
        <v>22</v>
      </c>
      <c r="B4806" s="24">
        <v>7.62E-3</v>
      </c>
      <c r="C4806" s="26">
        <v>4.1910999999999997E-3</v>
      </c>
      <c r="D4806" s="24">
        <v>4.2999999999999997E-2</v>
      </c>
      <c r="E4806" s="26">
        <v>4.2000000000000003E-2</v>
      </c>
      <c r="F4806" s="26">
        <f t="shared" si="672"/>
        <v>1.1108333333333331</v>
      </c>
      <c r="G4806" s="26">
        <v>1.085</v>
      </c>
      <c r="H4806" s="109" t="s">
        <v>847</v>
      </c>
    </row>
    <row r="4807" spans="1:8" ht="16.5" thickBot="1">
      <c r="A4807" s="12" t="s">
        <v>23</v>
      </c>
      <c r="B4807" s="24">
        <v>1E-3</v>
      </c>
      <c r="C4807" s="26">
        <v>1E-3</v>
      </c>
      <c r="D4807" s="24">
        <v>5.0999999999999997E-2</v>
      </c>
      <c r="E4807" s="26">
        <v>0.44900000000000001</v>
      </c>
      <c r="F4807" s="26">
        <f t="shared" si="672"/>
        <v>1.2040089086859686E-2</v>
      </c>
      <c r="G4807" s="26">
        <v>0.106</v>
      </c>
      <c r="H4807" s="109" t="s">
        <v>856</v>
      </c>
    </row>
    <row r="4808" spans="1:8" ht="16.5" thickBot="1">
      <c r="A4808" s="12" t="s">
        <v>24</v>
      </c>
      <c r="B4808" s="24">
        <v>0</v>
      </c>
      <c r="C4808" s="26">
        <v>0</v>
      </c>
      <c r="D4808" s="24">
        <v>0</v>
      </c>
      <c r="E4808" s="26">
        <v>0</v>
      </c>
      <c r="F4808" s="26">
        <v>0</v>
      </c>
      <c r="G4808" s="26">
        <v>0</v>
      </c>
      <c r="H4808" s="109" t="s">
        <v>818</v>
      </c>
    </row>
    <row r="4809" spans="1:8" ht="16.5" thickBot="1">
      <c r="A4809" s="12" t="s">
        <v>25</v>
      </c>
      <c r="B4809" s="24">
        <v>0</v>
      </c>
      <c r="C4809" s="26">
        <v>0</v>
      </c>
      <c r="D4809" s="24">
        <v>0.127</v>
      </c>
      <c r="E4809" s="26">
        <v>1.0780000000000001</v>
      </c>
      <c r="F4809" s="26">
        <f t="shared" si="672"/>
        <v>7.1864564007421148E-3</v>
      </c>
      <c r="G4809" s="26">
        <v>6.0999999999999999E-2</v>
      </c>
      <c r="H4809" s="109" t="s">
        <v>26</v>
      </c>
    </row>
    <row r="4810" spans="1:8" ht="16.5" thickBot="1">
      <c r="A4810" s="12" t="s">
        <v>27</v>
      </c>
      <c r="B4810" s="24">
        <v>7.8310000000000004</v>
      </c>
      <c r="C4810" s="26">
        <v>115.47499999999999</v>
      </c>
      <c r="D4810" s="24">
        <v>5.4969999999999999</v>
      </c>
      <c r="E4810" s="26">
        <v>224.214</v>
      </c>
      <c r="F4810" s="26">
        <f t="shared" si="672"/>
        <v>0</v>
      </c>
      <c r="G4810" s="26">
        <v>0</v>
      </c>
      <c r="H4810" s="109" t="s">
        <v>851</v>
      </c>
    </row>
    <row r="4811" spans="1:8" ht="16.5" thickBot="1">
      <c r="A4811" s="12" t="s">
        <v>28</v>
      </c>
      <c r="B4811" s="24">
        <v>2.387</v>
      </c>
      <c r="C4811" s="26">
        <v>34.476999999999997</v>
      </c>
      <c r="D4811" s="24">
        <v>0</v>
      </c>
      <c r="E4811" s="26">
        <v>0</v>
      </c>
      <c r="F4811" s="26">
        <v>0</v>
      </c>
      <c r="G4811" s="26">
        <v>36.128999999999998</v>
      </c>
      <c r="H4811" s="109" t="s">
        <v>853</v>
      </c>
    </row>
    <row r="4812" spans="1:8" ht="16.5" thickBot="1">
      <c r="A4812" s="12" t="s">
        <v>29</v>
      </c>
      <c r="B4812" s="24">
        <v>0</v>
      </c>
      <c r="C4812" s="26">
        <v>0</v>
      </c>
      <c r="D4812" s="24">
        <v>0</v>
      </c>
      <c r="E4812" s="26">
        <v>0</v>
      </c>
      <c r="F4812" s="26">
        <v>0</v>
      </c>
      <c r="G4812" s="26">
        <v>0.47399999999999998</v>
      </c>
      <c r="H4812" s="109" t="s">
        <v>821</v>
      </c>
    </row>
    <row r="4813" spans="1:8" ht="16.5" thickBot="1">
      <c r="A4813" s="12" t="s">
        <v>30</v>
      </c>
      <c r="B4813" s="24">
        <v>0.158</v>
      </c>
      <c r="C4813" s="26">
        <v>0.64600000000000002</v>
      </c>
      <c r="D4813" s="24">
        <v>0.16800000000000001</v>
      </c>
      <c r="E4813" s="26">
        <v>1.2070000000000001</v>
      </c>
      <c r="F4813" s="26">
        <f t="shared" si="672"/>
        <v>0.22966031483015739</v>
      </c>
      <c r="G4813" s="26">
        <v>1.65</v>
      </c>
      <c r="H4813" s="109" t="s">
        <v>848</v>
      </c>
    </row>
    <row r="4814" spans="1:8" ht="16.5" thickBot="1">
      <c r="A4814" s="12" t="s">
        <v>31</v>
      </c>
      <c r="B4814" s="24">
        <v>5.6769999999999996</v>
      </c>
      <c r="C4814" s="26">
        <v>23.885999999999999</v>
      </c>
      <c r="D4814" s="24">
        <v>6.9580000000000002</v>
      </c>
      <c r="E4814" s="26">
        <v>26.446999999999999</v>
      </c>
      <c r="F4814" s="26">
        <f t="shared" si="672"/>
        <v>8.5260296441940486</v>
      </c>
      <c r="G4814" s="26">
        <v>32.406999999999996</v>
      </c>
      <c r="H4814" s="109" t="s">
        <v>849</v>
      </c>
    </row>
    <row r="4815" spans="1:8" ht="16.5" thickBot="1">
      <c r="A4815" s="12" t="s">
        <v>32</v>
      </c>
      <c r="B4815" s="24">
        <v>9.0206185567010309E-5</v>
      </c>
      <c r="C4815" s="26">
        <v>1E-3</v>
      </c>
      <c r="D4815" s="24">
        <v>6.0000000000000001E-3</v>
      </c>
      <c r="E4815" s="26">
        <v>9.0999999999999998E-2</v>
      </c>
      <c r="F4815" s="26">
        <f t="shared" si="672"/>
        <v>2.0835164835164836E-2</v>
      </c>
      <c r="G4815" s="26">
        <v>0.316</v>
      </c>
      <c r="H4815" s="109" t="s">
        <v>854</v>
      </c>
    </row>
    <row r="4816" spans="1:8" ht="16.5" thickBot="1">
      <c r="A4816" s="12" t="s">
        <v>33</v>
      </c>
      <c r="B4816" s="24">
        <v>9.2802051472035387</v>
      </c>
      <c r="C4816" s="26">
        <v>116.93600000000001</v>
      </c>
      <c r="D4816" s="24">
        <v>5.9765821214424397</v>
      </c>
      <c r="E4816" s="26">
        <v>105.44799999999999</v>
      </c>
      <c r="F4816" s="26">
        <f t="shared" si="672"/>
        <v>6.4387345626290129</v>
      </c>
      <c r="G4816" s="26">
        <v>113.602</v>
      </c>
      <c r="H4816" s="109" t="s">
        <v>852</v>
      </c>
    </row>
    <row r="4817" spans="1:8" ht="16.5" thickBot="1">
      <c r="A4817" s="12" t="s">
        <v>34</v>
      </c>
      <c r="B4817" s="24">
        <v>4.3499999999999996</v>
      </c>
      <c r="C4817" s="26">
        <v>70.376999999999995</v>
      </c>
      <c r="D4817" s="24">
        <v>2.9470000000000001</v>
      </c>
      <c r="E4817" s="26">
        <v>67.888000000000005</v>
      </c>
      <c r="F4817" s="26">
        <f t="shared" si="672"/>
        <v>3.4653122201272684</v>
      </c>
      <c r="G4817" s="26">
        <v>79.828000000000003</v>
      </c>
      <c r="H4817" s="109" t="s">
        <v>850</v>
      </c>
    </row>
    <row r="4818" spans="1:8" ht="16.5" thickBot="1">
      <c r="A4818" s="12" t="s">
        <v>35</v>
      </c>
      <c r="B4818" s="24">
        <v>1.7999999999999999E-2</v>
      </c>
      <c r="C4818" s="26">
        <v>1.4E-2</v>
      </c>
      <c r="D4818" s="24">
        <v>0</v>
      </c>
      <c r="E4818" s="26">
        <v>0</v>
      </c>
      <c r="F4818" s="26">
        <v>0</v>
      </c>
      <c r="G4818" s="26">
        <v>0</v>
      </c>
      <c r="H4818" s="109" t="s">
        <v>36</v>
      </c>
    </row>
    <row r="4819" spans="1:8" ht="16.5" thickBot="1">
      <c r="A4819" s="54" t="s">
        <v>37</v>
      </c>
      <c r="B4819" s="27">
        <v>2E-3</v>
      </c>
      <c r="C4819" s="28">
        <v>8.9999999999999993E-3</v>
      </c>
      <c r="D4819" s="27">
        <v>2.1999999999999999E-2</v>
      </c>
      <c r="E4819" s="28">
        <v>0.56399999999999995</v>
      </c>
      <c r="F4819" s="26">
        <f t="shared" si="672"/>
        <v>9.5177304964539008E-3</v>
      </c>
      <c r="G4819" s="26">
        <v>0.24399999999999999</v>
      </c>
      <c r="H4819" s="108" t="s">
        <v>38</v>
      </c>
    </row>
    <row r="4820" spans="1:8" ht="16.5" thickBot="1">
      <c r="A4820" s="75" t="s">
        <v>552</v>
      </c>
      <c r="B4820" s="77">
        <f t="shared" ref="B4820" si="673">SUM(B4798:B4819)</f>
        <v>114.04491935338909</v>
      </c>
      <c r="C4820" s="77">
        <f t="shared" ref="C4820" si="674">SUM(C4798:C4819)</f>
        <v>1554.7041885217097</v>
      </c>
      <c r="D4820" s="77">
        <f t="shared" ref="D4820" si="675">SUM(D4798:D4819)</f>
        <v>315.01858212144253</v>
      </c>
      <c r="E4820" s="77">
        <f t="shared" ref="E4820:G4820" si="676">SUM(E4798:E4819)</f>
        <v>5740.7220000000016</v>
      </c>
      <c r="F4820" s="126">
        <f t="shared" si="672"/>
        <v>275.68610544639483</v>
      </c>
      <c r="G4820" s="77">
        <f t="shared" si="676"/>
        <v>5023.9489999999996</v>
      </c>
      <c r="H4820" s="118" t="s">
        <v>855</v>
      </c>
    </row>
    <row r="4821" spans="1:8" ht="16.5" thickBot="1">
      <c r="A4821" s="75" t="s">
        <v>545</v>
      </c>
      <c r="B4821" s="77">
        <v>3216.4308065225696</v>
      </c>
      <c r="C4821" s="77">
        <v>40528.904999999999</v>
      </c>
      <c r="D4821" s="77">
        <v>2574.68128919229</v>
      </c>
      <c r="E4821" s="77">
        <v>45426.464</v>
      </c>
      <c r="F4821" s="126">
        <f t="shared" si="672"/>
        <v>2604.2536610178904</v>
      </c>
      <c r="G4821" s="126">
        <v>45948.224999999999</v>
      </c>
      <c r="H4821" s="112" t="s">
        <v>553</v>
      </c>
    </row>
    <row r="4824" spans="1:8">
      <c r="A4824" s="119" t="s">
        <v>422</v>
      </c>
      <c r="H4824" s="121" t="s">
        <v>423</v>
      </c>
    </row>
    <row r="4825" spans="1:8">
      <c r="A4825" s="97" t="s">
        <v>782</v>
      </c>
      <c r="H4825" s="102" t="s">
        <v>86</v>
      </c>
    </row>
    <row r="4826" spans="1:8" ht="16.5" customHeight="1" thickBot="1">
      <c r="A4826" s="68" t="s">
        <v>43</v>
      </c>
      <c r="E4826" s="38"/>
      <c r="G4826" s="38" t="s">
        <v>477</v>
      </c>
      <c r="H4826" s="38" t="s">
        <v>476</v>
      </c>
    </row>
    <row r="4827" spans="1:8" ht="16.5" thickBot="1">
      <c r="A4827" s="55" t="s">
        <v>7</v>
      </c>
      <c r="B4827" s="238">
        <v>2016</v>
      </c>
      <c r="C4827" s="239"/>
      <c r="D4827" s="238">
        <v>2017</v>
      </c>
      <c r="E4827" s="239"/>
      <c r="F4827" s="240">
        <v>2018</v>
      </c>
      <c r="G4827" s="241"/>
      <c r="H4827" s="176" t="s">
        <v>3</v>
      </c>
    </row>
    <row r="4828" spans="1:8">
      <c r="A4828" s="57"/>
      <c r="B4828" s="54" t="s">
        <v>46</v>
      </c>
      <c r="C4828" s="100" t="s">
        <v>47</v>
      </c>
      <c r="D4828" s="103" t="s">
        <v>46</v>
      </c>
      <c r="E4828" s="22" t="s">
        <v>47</v>
      </c>
      <c r="F4828" s="177" t="s">
        <v>46</v>
      </c>
      <c r="G4828" s="177" t="s">
        <v>47</v>
      </c>
      <c r="H4828" s="179"/>
    </row>
    <row r="4829" spans="1:8" ht="16.5" thickBot="1">
      <c r="A4829" s="59"/>
      <c r="B4829" s="11" t="s">
        <v>48</v>
      </c>
      <c r="C4829" s="11" t="s">
        <v>49</v>
      </c>
      <c r="D4829" s="111" t="s">
        <v>48</v>
      </c>
      <c r="E4829" s="110" t="s">
        <v>49</v>
      </c>
      <c r="F4829" s="180" t="s">
        <v>48</v>
      </c>
      <c r="G4829" s="180" t="s">
        <v>49</v>
      </c>
      <c r="H4829" s="182"/>
    </row>
    <row r="4830" spans="1:8" ht="17.25" thickTop="1" thickBot="1">
      <c r="A4830" s="12" t="s">
        <v>13</v>
      </c>
      <c r="B4830" s="30">
        <f t="shared" ref="B4830:G4851" si="677">B4861+B4892+B4923+B4954+B4988+B5021</f>
        <v>6.46</v>
      </c>
      <c r="C4830" s="30">
        <f t="shared" si="677"/>
        <v>13.143000000000001</v>
      </c>
      <c r="D4830" s="30">
        <f t="shared" si="677"/>
        <v>6.3629999999999995</v>
      </c>
      <c r="E4830" s="31">
        <f t="shared" si="677"/>
        <v>13.386000000000001</v>
      </c>
      <c r="F4830" s="223">
        <f t="shared" si="677"/>
        <v>6.46</v>
      </c>
      <c r="G4830" s="223">
        <f t="shared" si="677"/>
        <v>13.55</v>
      </c>
      <c r="H4830" s="183" t="s">
        <v>819</v>
      </c>
    </row>
    <row r="4831" spans="1:8" ht="16.5" thickBot="1">
      <c r="A4831" s="12" t="s">
        <v>14</v>
      </c>
      <c r="B4831" s="24">
        <f t="shared" si="677"/>
        <v>44.268000000000001</v>
      </c>
      <c r="C4831" s="24">
        <f t="shared" si="677"/>
        <v>85.203000000000003</v>
      </c>
      <c r="D4831" s="24">
        <f t="shared" si="677"/>
        <v>44.460999999999999</v>
      </c>
      <c r="E4831" s="26">
        <f t="shared" si="677"/>
        <v>104.746</v>
      </c>
      <c r="F4831" s="223">
        <f t="shared" ref="F4831:G4831" si="678">F4862+F4893+F4924+F4955+F4989+F5022</f>
        <v>65.64200000000001</v>
      </c>
      <c r="G4831" s="223">
        <f t="shared" si="678"/>
        <v>156.89400000000001</v>
      </c>
      <c r="H4831" s="183" t="s">
        <v>840</v>
      </c>
    </row>
    <row r="4832" spans="1:8" ht="16.5" thickBot="1">
      <c r="A4832" s="12" t="s">
        <v>15</v>
      </c>
      <c r="B4832" s="24">
        <f t="shared" si="677"/>
        <v>0.98224999999999996</v>
      </c>
      <c r="C4832" s="24">
        <f t="shared" si="677"/>
        <v>4.0680000000000005</v>
      </c>
      <c r="D4832" s="24">
        <f t="shared" si="677"/>
        <v>0.96928571428571431</v>
      </c>
      <c r="E4832" s="26">
        <f t="shared" si="677"/>
        <v>4.2679999999999989</v>
      </c>
      <c r="F4832" s="223">
        <f t="shared" ref="F4832:G4832" si="679">F4863+F4894+F4925+F4956+F4990+F5023</f>
        <v>1.0879999999999999</v>
      </c>
      <c r="G4832" s="223">
        <f t="shared" si="679"/>
        <v>3.875</v>
      </c>
      <c r="H4832" s="183" t="s">
        <v>841</v>
      </c>
    </row>
    <row r="4833" spans="1:8" ht="16.5" thickBot="1">
      <c r="A4833" s="12" t="s">
        <v>16</v>
      </c>
      <c r="B4833" s="24">
        <f t="shared" si="677"/>
        <v>3.6989999999999998</v>
      </c>
      <c r="C4833" s="24">
        <f t="shared" si="677"/>
        <v>4.327</v>
      </c>
      <c r="D4833" s="24">
        <f t="shared" si="677"/>
        <v>3.7559999999999998</v>
      </c>
      <c r="E4833" s="26">
        <f t="shared" si="677"/>
        <v>4.2750000000000004</v>
      </c>
      <c r="F4833" s="223">
        <f t="shared" ref="F4833:G4833" si="680">F4864+F4895+F4926+F4957+F4991+F5024</f>
        <v>3.2329999999999997</v>
      </c>
      <c r="G4833" s="223">
        <f t="shared" si="680"/>
        <v>3.1030000000000002</v>
      </c>
      <c r="H4833" s="183" t="s">
        <v>844</v>
      </c>
    </row>
    <row r="4834" spans="1:8" ht="16.5" thickBot="1">
      <c r="A4834" s="12" t="s">
        <v>17</v>
      </c>
      <c r="B4834" s="24">
        <f t="shared" si="677"/>
        <v>4.0000000000000001E-3</v>
      </c>
      <c r="C4834" s="24">
        <f t="shared" si="677"/>
        <v>2.1000000000000001E-2</v>
      </c>
      <c r="D4834" s="24">
        <f t="shared" si="677"/>
        <v>7.0334793920306723E-3</v>
      </c>
      <c r="E4834" s="26">
        <f t="shared" si="677"/>
        <v>2.1000000000000001E-2</v>
      </c>
      <c r="F4834" s="223">
        <f t="shared" ref="F4834:G4834" si="681">F4865+F4896+F4927+F4958+F4992+F5025</f>
        <v>9.0000000000000011E-3</v>
      </c>
      <c r="G4834" s="223">
        <f t="shared" si="681"/>
        <v>3.1E-2</v>
      </c>
      <c r="H4834" s="183" t="s">
        <v>845</v>
      </c>
    </row>
    <row r="4835" spans="1:8" ht="16.5" thickBot="1">
      <c r="A4835" s="12" t="s">
        <v>18</v>
      </c>
      <c r="B4835" s="24">
        <f t="shared" si="677"/>
        <v>6.72</v>
      </c>
      <c r="C4835" s="24">
        <f t="shared" si="677"/>
        <v>54.762999999999998</v>
      </c>
      <c r="D4835" s="24">
        <f t="shared" si="677"/>
        <v>6.1669999999999998</v>
      </c>
      <c r="E4835" s="26">
        <f t="shared" si="677"/>
        <v>60.06</v>
      </c>
      <c r="F4835" s="223">
        <f t="shared" ref="F4835:G4835" si="682">F4866+F4897+F4928+F4959+F4993+F5026</f>
        <v>21.213587999999998</v>
      </c>
      <c r="G4835" s="223">
        <f t="shared" si="682"/>
        <v>28.065999999999999</v>
      </c>
      <c r="H4835" s="183" t="s">
        <v>820</v>
      </c>
    </row>
    <row r="4836" spans="1:8" ht="16.5" thickBot="1">
      <c r="A4836" s="12" t="s">
        <v>19</v>
      </c>
      <c r="B4836" s="24">
        <f t="shared" si="677"/>
        <v>3.5999999999999997E-2</v>
      </c>
      <c r="C4836" s="24">
        <f t="shared" si="677"/>
        <v>3.5999999999999997E-2</v>
      </c>
      <c r="D4836" s="24">
        <f t="shared" si="677"/>
        <v>0</v>
      </c>
      <c r="E4836" s="26">
        <f t="shared" si="677"/>
        <v>0</v>
      </c>
      <c r="F4836" s="223">
        <f t="shared" ref="F4836:G4836" si="683">F4867+F4898+F4929+F4960+F4994+F5027</f>
        <v>0.36499999999999999</v>
      </c>
      <c r="G4836" s="223">
        <f t="shared" si="683"/>
        <v>0.378</v>
      </c>
      <c r="H4836" s="183" t="s">
        <v>20</v>
      </c>
    </row>
    <row r="4837" spans="1:8" ht="16.5" thickBot="1">
      <c r="A4837" s="12" t="s">
        <v>21</v>
      </c>
      <c r="B4837" s="24">
        <f t="shared" si="677"/>
        <v>7.1129868421052631</v>
      </c>
      <c r="C4837" s="24">
        <f t="shared" si="677"/>
        <v>22.928999999999998</v>
      </c>
      <c r="D4837" s="24">
        <f t="shared" si="677"/>
        <v>5.2564072220197771</v>
      </c>
      <c r="E4837" s="26">
        <f t="shared" si="677"/>
        <v>13.084</v>
      </c>
      <c r="F4837" s="223">
        <f t="shared" ref="F4837:G4837" si="684">F4868+F4899+F4930+F4961+F4995+F5028</f>
        <v>3.7719999999999998</v>
      </c>
      <c r="G4837" s="223">
        <f t="shared" si="684"/>
        <v>12.9</v>
      </c>
      <c r="H4837" s="183" t="s">
        <v>846</v>
      </c>
    </row>
    <row r="4838" spans="1:8" ht="16.5" thickBot="1">
      <c r="A4838" s="12" t="s">
        <v>22</v>
      </c>
      <c r="B4838" s="24">
        <f t="shared" si="677"/>
        <v>3.6000000000000004E-2</v>
      </c>
      <c r="C4838" s="24">
        <f t="shared" si="677"/>
        <v>7.6999999999999999E-2</v>
      </c>
      <c r="D4838" s="24">
        <f t="shared" si="677"/>
        <v>0.30499999999999999</v>
      </c>
      <c r="E4838" s="26">
        <f t="shared" si="677"/>
        <v>0.45700000000000002</v>
      </c>
      <c r="F4838" s="223">
        <f t="shared" ref="F4838:G4838" si="685">F4869+F4900+F4931+F4962+F4996+F5029</f>
        <v>0.62478707224334595</v>
      </c>
      <c r="G4838" s="223">
        <f t="shared" si="685"/>
        <v>0.90700000000000003</v>
      </c>
      <c r="H4838" s="183" t="s">
        <v>847</v>
      </c>
    </row>
    <row r="4839" spans="1:8" ht="16.5" thickBot="1">
      <c r="A4839" s="12" t="s">
        <v>23</v>
      </c>
      <c r="B4839" s="24">
        <f t="shared" si="677"/>
        <v>63.523000000000003</v>
      </c>
      <c r="C4839" s="24">
        <f t="shared" si="677"/>
        <v>115.83100000000002</v>
      </c>
      <c r="D4839" s="24">
        <f t="shared" si="677"/>
        <v>61.723999999999997</v>
      </c>
      <c r="E4839" s="26">
        <f t="shared" si="677"/>
        <v>130.292</v>
      </c>
      <c r="F4839" s="223">
        <f t="shared" ref="F4839:G4839" si="686">F4870+F4901+F4932+F4963+F4997+F5030</f>
        <v>40.119999999999997</v>
      </c>
      <c r="G4839" s="223">
        <f t="shared" si="686"/>
        <v>84.725999999999999</v>
      </c>
      <c r="H4839" s="183" t="s">
        <v>856</v>
      </c>
    </row>
    <row r="4840" spans="1:8" ht="16.5" thickBot="1">
      <c r="A4840" s="12" t="s">
        <v>24</v>
      </c>
      <c r="B4840" s="24">
        <f t="shared" si="677"/>
        <v>6.6071428571428574E-4</v>
      </c>
      <c r="C4840" s="24">
        <f t="shared" si="677"/>
        <v>1E-3</v>
      </c>
      <c r="D4840" s="24">
        <f t="shared" si="677"/>
        <v>1E-3</v>
      </c>
      <c r="E4840" s="26">
        <f t="shared" si="677"/>
        <v>2E-3</v>
      </c>
      <c r="F4840" s="223">
        <f t="shared" ref="F4840:G4840" si="687">F4871+F4902+F4933+F4964+F4998+F5031</f>
        <v>0</v>
      </c>
      <c r="G4840" s="223">
        <f t="shared" si="687"/>
        <v>0</v>
      </c>
      <c r="H4840" s="183" t="s">
        <v>818</v>
      </c>
    </row>
    <row r="4841" spans="1:8" ht="16.5" thickBot="1">
      <c r="A4841" s="12" t="s">
        <v>25</v>
      </c>
      <c r="B4841" s="24">
        <f t="shared" si="677"/>
        <v>0.28100000000000003</v>
      </c>
      <c r="C4841" s="24">
        <f t="shared" si="677"/>
        <v>0.159</v>
      </c>
      <c r="D4841" s="24">
        <f t="shared" si="677"/>
        <v>0.19585010706638117</v>
      </c>
      <c r="E4841" s="26">
        <f t="shared" si="677"/>
        <v>0.191</v>
      </c>
      <c r="F4841" s="223">
        <f t="shared" ref="F4841:G4841" si="688">F4872+F4903+F4934+F4965+F4999+F5032</f>
        <v>0.152</v>
      </c>
      <c r="G4841" s="223">
        <f t="shared" si="688"/>
        <v>0.26400000000000001</v>
      </c>
      <c r="H4841" s="183" t="s">
        <v>26</v>
      </c>
    </row>
    <row r="4842" spans="1:8" ht="16.5" thickBot="1">
      <c r="A4842" s="12" t="s">
        <v>27</v>
      </c>
      <c r="B4842" s="24">
        <f t="shared" si="677"/>
        <v>0.30682142857142858</v>
      </c>
      <c r="C4842" s="24">
        <f t="shared" si="677"/>
        <v>0.28899999999999998</v>
      </c>
      <c r="D4842" s="24">
        <f t="shared" si="677"/>
        <v>0.79399999999999993</v>
      </c>
      <c r="E4842" s="26">
        <f t="shared" si="677"/>
        <v>1.2989999999999999</v>
      </c>
      <c r="F4842" s="223">
        <f t="shared" ref="F4842:G4842" si="689">F4873+F4904+F4935+F4966+F5000+F5033</f>
        <v>0</v>
      </c>
      <c r="G4842" s="223">
        <f t="shared" si="689"/>
        <v>0</v>
      </c>
      <c r="H4842" s="183" t="s">
        <v>851</v>
      </c>
    </row>
    <row r="4843" spans="1:8" ht="16.5" thickBot="1">
      <c r="A4843" s="12" t="s">
        <v>28</v>
      </c>
      <c r="B4843" s="24">
        <f t="shared" si="677"/>
        <v>1.4626315789473683</v>
      </c>
      <c r="C4843" s="24">
        <f t="shared" si="677"/>
        <v>5.6240000000000006</v>
      </c>
      <c r="D4843" s="24">
        <f t="shared" si="677"/>
        <v>0.93100000000000005</v>
      </c>
      <c r="E4843" s="26">
        <f t="shared" si="677"/>
        <v>4.5020000000000007</v>
      </c>
      <c r="F4843" s="223">
        <f t="shared" ref="F4843:G4843" si="690">F4874+F4905+F4936+F4967+F5001+F5034</f>
        <v>1.4763859727164887</v>
      </c>
      <c r="G4843" s="223">
        <f t="shared" si="690"/>
        <v>8.0869999999999997</v>
      </c>
      <c r="H4843" s="183" t="s">
        <v>853</v>
      </c>
    </row>
    <row r="4844" spans="1:8" ht="16.5" thickBot="1">
      <c r="A4844" s="12" t="s">
        <v>29</v>
      </c>
      <c r="B4844" s="24">
        <f t="shared" si="677"/>
        <v>0</v>
      </c>
      <c r="C4844" s="24">
        <f t="shared" si="677"/>
        <v>0</v>
      </c>
      <c r="D4844" s="24">
        <f t="shared" si="677"/>
        <v>0</v>
      </c>
      <c r="E4844" s="26">
        <f t="shared" si="677"/>
        <v>0</v>
      </c>
      <c r="F4844" s="223">
        <f t="shared" ref="F4844:G4844" si="691">F4875+F4906+F4937+F4968+F5002+F5035</f>
        <v>0</v>
      </c>
      <c r="G4844" s="223">
        <f t="shared" si="691"/>
        <v>0.64</v>
      </c>
      <c r="H4844" s="183" t="s">
        <v>821</v>
      </c>
    </row>
    <row r="4845" spans="1:8" ht="16.5" thickBot="1">
      <c r="A4845" s="12" t="s">
        <v>30</v>
      </c>
      <c r="B4845" s="24">
        <f t="shared" si="677"/>
        <v>0.42899999999999999</v>
      </c>
      <c r="C4845" s="24">
        <f t="shared" si="677"/>
        <v>1.7080000000000002</v>
      </c>
      <c r="D4845" s="24">
        <f t="shared" si="677"/>
        <v>0.81200000000000006</v>
      </c>
      <c r="E4845" s="26">
        <f t="shared" si="677"/>
        <v>2.802</v>
      </c>
      <c r="F4845" s="223">
        <f t="shared" ref="F4845:G4845" si="692">F4876+F4907+F4938+F4969+F5003+F5036</f>
        <v>0.91999999999999993</v>
      </c>
      <c r="G4845" s="223">
        <f t="shared" si="692"/>
        <v>4.8940000000000001</v>
      </c>
      <c r="H4845" s="183" t="s">
        <v>848</v>
      </c>
    </row>
    <row r="4846" spans="1:8" ht="16.5" thickBot="1">
      <c r="A4846" s="12" t="s">
        <v>31</v>
      </c>
      <c r="B4846" s="24">
        <f t="shared" si="677"/>
        <v>1.8585714285714285</v>
      </c>
      <c r="C4846" s="24">
        <f t="shared" si="677"/>
        <v>10.17</v>
      </c>
      <c r="D4846" s="24">
        <f t="shared" si="677"/>
        <v>1.6981666666666666</v>
      </c>
      <c r="E4846" s="26">
        <f t="shared" si="677"/>
        <v>10.141</v>
      </c>
      <c r="F4846" s="223">
        <f t="shared" ref="F4846:G4846" si="693">F4877+F4908+F4939+F4970+F5004+F5037</f>
        <v>1.9239999999999999</v>
      </c>
      <c r="G4846" s="223">
        <f t="shared" si="693"/>
        <v>11.312000000000001</v>
      </c>
      <c r="H4846" s="183" t="s">
        <v>849</v>
      </c>
    </row>
    <row r="4847" spans="1:8" ht="16.5" thickBot="1">
      <c r="A4847" s="12" t="s">
        <v>32</v>
      </c>
      <c r="B4847" s="24">
        <f t="shared" si="677"/>
        <v>0</v>
      </c>
      <c r="C4847" s="24">
        <f t="shared" si="677"/>
        <v>0</v>
      </c>
      <c r="D4847" s="24">
        <f t="shared" si="677"/>
        <v>2E-3</v>
      </c>
      <c r="E4847" s="26">
        <f t="shared" si="677"/>
        <v>1.0999999999999999E-2</v>
      </c>
      <c r="F4847" s="223">
        <f t="shared" ref="F4847:G4847" si="694">F4878+F4909+F4940+F4971+F5005+F5038</f>
        <v>0</v>
      </c>
      <c r="G4847" s="223">
        <f t="shared" si="694"/>
        <v>0</v>
      </c>
      <c r="H4847" s="183" t="s">
        <v>854</v>
      </c>
    </row>
    <row r="4848" spans="1:8" ht="16.5" thickBot="1">
      <c r="A4848" s="12" t="s">
        <v>33</v>
      </c>
      <c r="B4848" s="24">
        <f t="shared" si="677"/>
        <v>7.2579014454664907</v>
      </c>
      <c r="C4848" s="24">
        <f t="shared" si="677"/>
        <v>19.756</v>
      </c>
      <c r="D4848" s="24">
        <f t="shared" si="677"/>
        <v>6.9816774193548392</v>
      </c>
      <c r="E4848" s="26">
        <f t="shared" si="677"/>
        <v>19.821000000000002</v>
      </c>
      <c r="F4848" s="223">
        <f t="shared" ref="F4848:G4848" si="695">F4879+F4910+F4941+F4972+F5006+F5039</f>
        <v>11.532099356388148</v>
      </c>
      <c r="G4848" s="223">
        <f t="shared" si="695"/>
        <v>32.358000000000004</v>
      </c>
      <c r="H4848" s="183" t="s">
        <v>852</v>
      </c>
    </row>
    <row r="4849" spans="1:8" ht="16.5" thickBot="1">
      <c r="A4849" s="12" t="s">
        <v>34</v>
      </c>
      <c r="B4849" s="24">
        <f t="shared" si="677"/>
        <v>7.4370000000000003</v>
      </c>
      <c r="C4849" s="24">
        <f t="shared" si="677"/>
        <v>15.894</v>
      </c>
      <c r="D4849" s="24">
        <f t="shared" si="677"/>
        <v>7.7662500000000003</v>
      </c>
      <c r="E4849" s="26">
        <f t="shared" si="677"/>
        <v>15.842999999999998</v>
      </c>
      <c r="F4849" s="223">
        <f t="shared" ref="F4849:G4849" si="696">F4880+F4911+F4942+F4973+F5007+F5040</f>
        <v>8.3759999999999994</v>
      </c>
      <c r="G4849" s="223">
        <f t="shared" si="696"/>
        <v>15.753</v>
      </c>
      <c r="H4849" s="183" t="s">
        <v>850</v>
      </c>
    </row>
    <row r="4850" spans="1:8" ht="16.5" thickBot="1">
      <c r="A4850" s="12" t="s">
        <v>35</v>
      </c>
      <c r="B4850" s="24">
        <f t="shared" si="677"/>
        <v>0</v>
      </c>
      <c r="C4850" s="24">
        <f t="shared" si="677"/>
        <v>0</v>
      </c>
      <c r="D4850" s="24">
        <f t="shared" si="677"/>
        <v>0</v>
      </c>
      <c r="E4850" s="26">
        <f t="shared" si="677"/>
        <v>0</v>
      </c>
      <c r="F4850" s="223">
        <f t="shared" ref="F4850:G4850" si="697">F4881+F4912+F4943+F4974+F5008+F5041</f>
        <v>0</v>
      </c>
      <c r="G4850" s="223">
        <f t="shared" si="697"/>
        <v>0</v>
      </c>
      <c r="H4850" s="183" t="s">
        <v>36</v>
      </c>
    </row>
    <row r="4851" spans="1:8" ht="16.5" thickBot="1">
      <c r="A4851" s="54" t="s">
        <v>37</v>
      </c>
      <c r="B4851" s="24">
        <f t="shared" si="677"/>
        <v>0.183</v>
      </c>
      <c r="C4851" s="24">
        <f t="shared" si="677"/>
        <v>0.159</v>
      </c>
      <c r="D4851" s="24">
        <f t="shared" si="677"/>
        <v>0.45999999999999996</v>
      </c>
      <c r="E4851" s="26">
        <f t="shared" si="677"/>
        <v>0.47199999999999998</v>
      </c>
      <c r="F4851" s="223">
        <f t="shared" ref="F4851:G4851" si="698">F4882+F4913+F4944+F4975+F5009+F5042</f>
        <v>0.61599999999999999</v>
      </c>
      <c r="G4851" s="223">
        <f t="shared" si="698"/>
        <v>0.45199999999999996</v>
      </c>
      <c r="H4851" s="185" t="s">
        <v>38</v>
      </c>
    </row>
    <row r="4852" spans="1:8" ht="16.5" thickBot="1">
      <c r="A4852" s="75" t="s">
        <v>552</v>
      </c>
      <c r="B4852" s="77">
        <f t="shared" ref="B4852" si="699">SUM(B4830:B4851)</f>
        <v>152.05782343794772</v>
      </c>
      <c r="C4852" s="77">
        <f t="shared" ref="C4852" si="700">SUM(C4830:C4851)</f>
        <v>354.15800000000002</v>
      </c>
      <c r="D4852" s="77">
        <f t="shared" ref="D4852" si="701">SUM(D4830:D4851)</f>
        <v>148.6506706087855</v>
      </c>
      <c r="E4852" s="79">
        <f t="shared" ref="E4852" si="702">SUM(E4830:E4851)</f>
        <v>385.67300000000006</v>
      </c>
      <c r="F4852" s="226">
        <f t="shared" ref="F4852:G4852" si="703">F4883+F4914+F4945+F4976+F5010+F5043</f>
        <v>167.52386040134797</v>
      </c>
      <c r="G4852" s="226">
        <f t="shared" si="703"/>
        <v>378.19000000000005</v>
      </c>
      <c r="H4852" s="228" t="s">
        <v>855</v>
      </c>
    </row>
    <row r="4853" spans="1:8" ht="16.5" thickBot="1">
      <c r="A4853" s="75" t="s">
        <v>545</v>
      </c>
      <c r="B4853" s="77">
        <f>B4884+B4915+B4946+B4977+B5011+B5044</f>
        <v>1973.6365430270664</v>
      </c>
      <c r="C4853" s="77">
        <f>C4884+C4915+C4946+C4977+C5011+C5044</f>
        <v>5593.3</v>
      </c>
      <c r="D4853" s="77">
        <f>D4884+D4915+D4946+D4977+D5011+D5044</f>
        <v>2091.8410186502106</v>
      </c>
      <c r="E4853" s="79">
        <f>E4884+E4915+E4946+E4977+E5011+E5044</f>
        <v>6904.4179999999997</v>
      </c>
      <c r="F4853" s="226">
        <f t="shared" ref="F4853:G4853" si="704">F4884+F4915+F4946+F4977+F5011+F5044</f>
        <v>2211.4014325282578</v>
      </c>
      <c r="G4853" s="226">
        <f t="shared" si="704"/>
        <v>7333.7579999999998</v>
      </c>
      <c r="H4853" s="227" t="s">
        <v>553</v>
      </c>
    </row>
    <row r="4854" spans="1:8">
      <c r="A4854" s="86"/>
      <c r="B4854" s="87"/>
      <c r="C4854" s="87"/>
      <c r="D4854" s="87"/>
      <c r="E4854" s="87"/>
      <c r="F4854" s="87"/>
      <c r="G4854" s="87"/>
      <c r="H4854" s="115"/>
    </row>
    <row r="4855" spans="1:8">
      <c r="A4855" s="119" t="s">
        <v>425</v>
      </c>
      <c r="H4855" s="121" t="s">
        <v>426</v>
      </c>
    </row>
    <row r="4856" spans="1:8">
      <c r="A4856" s="97" t="s">
        <v>783</v>
      </c>
      <c r="H4856" s="102" t="s">
        <v>443</v>
      </c>
    </row>
    <row r="4857" spans="1:8" ht="16.5" customHeight="1" thickBot="1">
      <c r="A4857" s="68" t="s">
        <v>43</v>
      </c>
      <c r="E4857" s="38"/>
      <c r="G4857" s="38" t="s">
        <v>477</v>
      </c>
      <c r="H4857" s="38" t="s">
        <v>476</v>
      </c>
    </row>
    <row r="4858" spans="1:8" ht="16.5" thickBot="1">
      <c r="A4858" s="55" t="s">
        <v>7</v>
      </c>
      <c r="B4858" s="238">
        <v>2016</v>
      </c>
      <c r="C4858" s="239"/>
      <c r="D4858" s="238">
        <v>2017</v>
      </c>
      <c r="E4858" s="239"/>
      <c r="F4858" s="238">
        <v>2018</v>
      </c>
      <c r="G4858" s="239"/>
      <c r="H4858" s="56" t="s">
        <v>3</v>
      </c>
    </row>
    <row r="4859" spans="1:8">
      <c r="A4859" s="57"/>
      <c r="B4859" s="54" t="s">
        <v>46</v>
      </c>
      <c r="C4859" s="100" t="s">
        <v>47</v>
      </c>
      <c r="D4859" s="103" t="s">
        <v>46</v>
      </c>
      <c r="E4859" s="22" t="s">
        <v>47</v>
      </c>
      <c r="F4859" s="103" t="s">
        <v>46</v>
      </c>
      <c r="G4859" s="22" t="s">
        <v>47</v>
      </c>
      <c r="H4859" s="58"/>
    </row>
    <row r="4860" spans="1:8" ht="16.5" thickBot="1">
      <c r="A4860" s="59"/>
      <c r="B4860" s="23" t="s">
        <v>48</v>
      </c>
      <c r="C4860" s="23" t="s">
        <v>49</v>
      </c>
      <c r="D4860" s="107" t="s">
        <v>48</v>
      </c>
      <c r="E4860" s="2" t="s">
        <v>49</v>
      </c>
      <c r="F4860" s="107" t="s">
        <v>48</v>
      </c>
      <c r="G4860" s="2" t="s">
        <v>49</v>
      </c>
      <c r="H4860" s="60"/>
    </row>
    <row r="4861" spans="1:8" ht="17.25" thickTop="1" thickBot="1">
      <c r="A4861" s="12" t="s">
        <v>13</v>
      </c>
      <c r="B4861" s="24">
        <v>0.38</v>
      </c>
      <c r="C4861" s="26">
        <v>0.64400000000000002</v>
      </c>
      <c r="D4861" s="24">
        <v>0.24099999999999999</v>
      </c>
      <c r="E4861" s="26">
        <v>0.45700000000000002</v>
      </c>
      <c r="F4861" s="26">
        <v>0.23599999999999999</v>
      </c>
      <c r="G4861" s="26">
        <v>0.42199999999999999</v>
      </c>
      <c r="H4861" s="109" t="s">
        <v>819</v>
      </c>
    </row>
    <row r="4862" spans="1:8" ht="16.5" thickBot="1">
      <c r="A4862" s="12" t="s">
        <v>14</v>
      </c>
      <c r="B4862" s="24">
        <v>6.5990000000000002</v>
      </c>
      <c r="C4862" s="26">
        <v>6.9939999999999998</v>
      </c>
      <c r="D4862" s="24">
        <v>6.8470000000000004</v>
      </c>
      <c r="E4862" s="26">
        <v>6.9349999999999996</v>
      </c>
      <c r="F4862" s="26">
        <v>3.903</v>
      </c>
      <c r="G4862" s="26">
        <v>7.8220000000000001</v>
      </c>
      <c r="H4862" s="109" t="s">
        <v>840</v>
      </c>
    </row>
    <row r="4863" spans="1:8" ht="16.5" thickBot="1">
      <c r="A4863" s="12" t="s">
        <v>15</v>
      </c>
      <c r="B4863" s="24">
        <v>8.0000000000000002E-3</v>
      </c>
      <c r="C4863" s="26">
        <v>3.5000000000000003E-2</v>
      </c>
      <c r="D4863" s="24">
        <v>4.0000000000000001E-3</v>
      </c>
      <c r="E4863" s="26">
        <v>5.8999999999999997E-2</v>
      </c>
      <c r="F4863" s="26">
        <v>6.0000000000000001E-3</v>
      </c>
      <c r="G4863" s="26">
        <v>4.9000000000000002E-2</v>
      </c>
      <c r="H4863" s="109" t="s">
        <v>841</v>
      </c>
    </row>
    <row r="4864" spans="1:8" ht="16.5" thickBot="1">
      <c r="A4864" s="12" t="s">
        <v>16</v>
      </c>
      <c r="B4864" s="24">
        <v>0</v>
      </c>
      <c r="C4864" s="26">
        <v>1E-3</v>
      </c>
      <c r="D4864" s="24">
        <v>3.0000000000000001E-3</v>
      </c>
      <c r="E4864" s="26">
        <v>3.0000000000000001E-3</v>
      </c>
      <c r="F4864" s="26">
        <v>0</v>
      </c>
      <c r="G4864" s="26">
        <v>1E-3</v>
      </c>
      <c r="H4864" s="109" t="s">
        <v>844</v>
      </c>
    </row>
    <row r="4865" spans="1:8" ht="16.5" thickBot="1">
      <c r="A4865" s="12" t="s">
        <v>17</v>
      </c>
      <c r="B4865" s="24">
        <v>0</v>
      </c>
      <c r="C4865" s="26">
        <v>0</v>
      </c>
      <c r="D4865" s="24">
        <v>0</v>
      </c>
      <c r="E4865" s="26">
        <v>0</v>
      </c>
      <c r="F4865" s="26">
        <v>0</v>
      </c>
      <c r="G4865" s="26">
        <v>0</v>
      </c>
      <c r="H4865" s="109" t="s">
        <v>845</v>
      </c>
    </row>
    <row r="4866" spans="1:8" ht="16.5" thickBot="1">
      <c r="A4866" s="12" t="s">
        <v>18</v>
      </c>
      <c r="B4866" s="24">
        <v>5.0000000000000001E-3</v>
      </c>
      <c r="C4866" s="26">
        <v>6.0000000000000001E-3</v>
      </c>
      <c r="D4866" s="24">
        <v>3.0000000000000001E-3</v>
      </c>
      <c r="E4866" s="26">
        <v>1.4E-2</v>
      </c>
      <c r="F4866" s="26">
        <v>0</v>
      </c>
      <c r="G4866" s="26">
        <v>0</v>
      </c>
      <c r="H4866" s="109" t="s">
        <v>820</v>
      </c>
    </row>
    <row r="4867" spans="1:8" ht="16.5" thickBot="1">
      <c r="A4867" s="12" t="s">
        <v>19</v>
      </c>
      <c r="B4867" s="24">
        <v>0</v>
      </c>
      <c r="C4867" s="26">
        <v>0</v>
      </c>
      <c r="D4867" s="24">
        <v>0</v>
      </c>
      <c r="E4867" s="26">
        <v>0</v>
      </c>
      <c r="F4867" s="26">
        <v>0</v>
      </c>
      <c r="G4867" s="26">
        <v>0</v>
      </c>
      <c r="H4867" s="109" t="s">
        <v>20</v>
      </c>
    </row>
    <row r="4868" spans="1:8" ht="16.5" thickBot="1">
      <c r="A4868" s="12" t="s">
        <v>21</v>
      </c>
      <c r="B4868" s="24">
        <v>0.10798684210526316</v>
      </c>
      <c r="C4868" s="26">
        <v>0.28299999999999997</v>
      </c>
      <c r="D4868" s="24">
        <v>2.747368421052632E-2</v>
      </c>
      <c r="E4868" s="26">
        <v>7.1999999999999995E-2</v>
      </c>
      <c r="F4868" s="26">
        <v>0.19800000000000001</v>
      </c>
      <c r="G4868" s="26">
        <v>0.34499999999999997</v>
      </c>
      <c r="H4868" s="109" t="s">
        <v>846</v>
      </c>
    </row>
    <row r="4869" spans="1:8" ht="16.5" thickBot="1">
      <c r="A4869" s="12" t="s">
        <v>22</v>
      </c>
      <c r="B4869" s="24">
        <v>1E-3</v>
      </c>
      <c r="C4869" s="26">
        <v>7.0000000000000001E-3</v>
      </c>
      <c r="D4869" s="24">
        <v>0</v>
      </c>
      <c r="E4869" s="26">
        <v>0</v>
      </c>
      <c r="F4869" s="26">
        <v>0</v>
      </c>
      <c r="G4869" s="26">
        <v>6.0000000000000001E-3</v>
      </c>
      <c r="H4869" s="109" t="s">
        <v>847</v>
      </c>
    </row>
    <row r="4870" spans="1:8" ht="16.5" thickBot="1">
      <c r="A4870" s="12" t="s">
        <v>23</v>
      </c>
      <c r="B4870" s="24">
        <v>1.2E-2</v>
      </c>
      <c r="C4870" s="26">
        <v>3.7999999999999999E-2</v>
      </c>
      <c r="D4870" s="24">
        <v>3.4000000000000002E-2</v>
      </c>
      <c r="E4870" s="26">
        <v>0.22800000000000001</v>
      </c>
      <c r="F4870" s="26">
        <v>0.06</v>
      </c>
      <c r="G4870" s="26">
        <v>0.439</v>
      </c>
      <c r="H4870" s="109" t="s">
        <v>856</v>
      </c>
    </row>
    <row r="4871" spans="1:8" ht="16.5" thickBot="1">
      <c r="A4871" s="12" t="s">
        <v>24</v>
      </c>
      <c r="B4871" s="24">
        <v>0</v>
      </c>
      <c r="C4871" s="26">
        <v>0</v>
      </c>
      <c r="D4871" s="24"/>
      <c r="E4871" s="26"/>
      <c r="F4871" s="26">
        <v>0</v>
      </c>
      <c r="G4871" s="26">
        <v>0</v>
      </c>
      <c r="H4871" s="109" t="s">
        <v>818</v>
      </c>
    </row>
    <row r="4872" spans="1:8" ht="16.5" thickBot="1">
      <c r="A4872" s="12" t="s">
        <v>25</v>
      </c>
      <c r="B4872" s="24">
        <v>0</v>
      </c>
      <c r="C4872" s="26">
        <v>0</v>
      </c>
      <c r="D4872" s="24">
        <v>0</v>
      </c>
      <c r="E4872" s="26">
        <v>0</v>
      </c>
      <c r="F4872" s="26">
        <v>0</v>
      </c>
      <c r="G4872" s="26">
        <v>0</v>
      </c>
      <c r="H4872" s="109" t="s">
        <v>26</v>
      </c>
    </row>
    <row r="4873" spans="1:8" ht="16.5" thickBot="1">
      <c r="A4873" s="12" t="s">
        <v>27</v>
      </c>
      <c r="B4873" s="24">
        <v>2.7E-2</v>
      </c>
      <c r="C4873" s="26">
        <v>3.7999999999999999E-2</v>
      </c>
      <c r="D4873" s="24">
        <v>5.6000000000000001E-2</v>
      </c>
      <c r="E4873" s="26">
        <v>6.0999999999999999E-2</v>
      </c>
      <c r="F4873" s="26">
        <v>0</v>
      </c>
      <c r="G4873" s="26">
        <v>0</v>
      </c>
      <c r="H4873" s="109" t="s">
        <v>851</v>
      </c>
    </row>
    <row r="4874" spans="1:8" ht="16.5" thickBot="1">
      <c r="A4874" s="12" t="s">
        <v>28</v>
      </c>
      <c r="B4874" s="24">
        <v>2.5999999999999999E-2</v>
      </c>
      <c r="C4874" s="26">
        <v>0.13700000000000001</v>
      </c>
      <c r="D4874" s="24">
        <v>0</v>
      </c>
      <c r="E4874" s="26">
        <v>0</v>
      </c>
      <c r="F4874" s="26">
        <v>0</v>
      </c>
      <c r="G4874" s="26">
        <v>0.192</v>
      </c>
      <c r="H4874" s="109" t="s">
        <v>853</v>
      </c>
    </row>
    <row r="4875" spans="1:8" ht="16.5" thickBot="1">
      <c r="A4875" s="12" t="s">
        <v>29</v>
      </c>
      <c r="B4875" s="24">
        <v>0</v>
      </c>
      <c r="C4875" s="26">
        <v>0</v>
      </c>
      <c r="D4875" s="24">
        <v>0</v>
      </c>
      <c r="E4875" s="26">
        <v>0</v>
      </c>
      <c r="F4875" s="26">
        <v>0</v>
      </c>
      <c r="G4875" s="26">
        <v>0</v>
      </c>
      <c r="H4875" s="109" t="s">
        <v>821</v>
      </c>
    </row>
    <row r="4876" spans="1:8" ht="16.5" thickBot="1">
      <c r="A4876" s="12" t="s">
        <v>30</v>
      </c>
      <c r="B4876" s="24">
        <v>1E-3</v>
      </c>
      <c r="C4876" s="26">
        <v>5.0000000000000001E-3</v>
      </c>
      <c r="D4876" s="24">
        <v>2E-3</v>
      </c>
      <c r="E4876" s="26">
        <v>1.4999999999999999E-2</v>
      </c>
      <c r="F4876" s="26">
        <v>1.4E-2</v>
      </c>
      <c r="G4876" s="26">
        <v>6.5000000000000002E-2</v>
      </c>
      <c r="H4876" s="109" t="s">
        <v>848</v>
      </c>
    </row>
    <row r="4877" spans="1:8" ht="16.5" thickBot="1">
      <c r="A4877" s="12" t="s">
        <v>31</v>
      </c>
      <c r="B4877" s="24">
        <v>1.9E-2</v>
      </c>
      <c r="C4877" s="26">
        <v>6.3E-2</v>
      </c>
      <c r="D4877" s="24">
        <v>3.0000000000000001E-3</v>
      </c>
      <c r="E4877" s="26">
        <v>2.1999999999999999E-2</v>
      </c>
      <c r="F4877" s="26">
        <v>2E-3</v>
      </c>
      <c r="G4877" s="26">
        <v>0.01</v>
      </c>
      <c r="H4877" s="109" t="s">
        <v>849</v>
      </c>
    </row>
    <row r="4878" spans="1:8" ht="16.5" thickBot="1">
      <c r="A4878" s="12" t="s">
        <v>32</v>
      </c>
      <c r="B4878" s="24">
        <v>0</v>
      </c>
      <c r="C4878" s="26">
        <v>0</v>
      </c>
      <c r="D4878" s="24">
        <v>0</v>
      </c>
      <c r="E4878" s="26">
        <v>0</v>
      </c>
      <c r="F4878" s="26">
        <v>0</v>
      </c>
      <c r="G4878" s="26">
        <v>0</v>
      </c>
      <c r="H4878" s="109" t="s">
        <v>854</v>
      </c>
    </row>
    <row r="4879" spans="1:8" ht="16.5" thickBot="1">
      <c r="A4879" s="12" t="s">
        <v>33</v>
      </c>
      <c r="B4879" s="24">
        <v>1.2999999999999999E-2</v>
      </c>
      <c r="C4879" s="26">
        <v>3.1E-2</v>
      </c>
      <c r="D4879" s="24">
        <v>1.4677419354838709E-2</v>
      </c>
      <c r="E4879" s="26">
        <v>3.5000000000000003E-2</v>
      </c>
      <c r="F4879" s="26">
        <v>3.4000000000000002E-2</v>
      </c>
      <c r="G4879" s="26">
        <v>0.14699999999999999</v>
      </c>
      <c r="H4879" s="109" t="s">
        <v>852</v>
      </c>
    </row>
    <row r="4880" spans="1:8" ht="16.5" thickBot="1">
      <c r="A4880" s="12" t="s">
        <v>34</v>
      </c>
      <c r="B4880" s="24">
        <v>0</v>
      </c>
      <c r="C4880" s="26">
        <v>0</v>
      </c>
      <c r="D4880" s="24">
        <v>2E-3</v>
      </c>
      <c r="E4880" s="26">
        <v>7.0000000000000001E-3</v>
      </c>
      <c r="F4880" s="26">
        <v>3.0000000000000001E-3</v>
      </c>
      <c r="G4880" s="26">
        <v>1.2999999999999999E-2</v>
      </c>
      <c r="H4880" s="109" t="s">
        <v>850</v>
      </c>
    </row>
    <row r="4881" spans="1:8" ht="16.5" thickBot="1">
      <c r="A4881" s="12" t="s">
        <v>35</v>
      </c>
      <c r="B4881" s="24">
        <v>0</v>
      </c>
      <c r="C4881" s="26">
        <v>0</v>
      </c>
      <c r="D4881" s="24">
        <v>0</v>
      </c>
      <c r="E4881" s="26">
        <v>0</v>
      </c>
      <c r="F4881" s="26">
        <v>0</v>
      </c>
      <c r="G4881" s="26">
        <v>0</v>
      </c>
      <c r="H4881" s="109" t="s">
        <v>36</v>
      </c>
    </row>
    <row r="4882" spans="1:8" ht="16.5" thickBot="1">
      <c r="A4882" s="54" t="s">
        <v>37</v>
      </c>
      <c r="B4882" s="27">
        <v>0</v>
      </c>
      <c r="C4882" s="28">
        <v>0</v>
      </c>
      <c r="D4882" s="27">
        <v>0</v>
      </c>
      <c r="E4882" s="28">
        <v>0</v>
      </c>
      <c r="F4882" s="26">
        <v>0</v>
      </c>
      <c r="G4882" s="26">
        <v>0</v>
      </c>
      <c r="H4882" s="108" t="s">
        <v>38</v>
      </c>
    </row>
    <row r="4883" spans="1:8" ht="16.5" thickBot="1">
      <c r="A4883" s="75" t="s">
        <v>552</v>
      </c>
      <c r="B4883" s="77">
        <f t="shared" ref="B4883" si="705">SUM(B4861:B4882)</f>
        <v>7.1989868421052634</v>
      </c>
      <c r="C4883" s="77">
        <f t="shared" ref="C4883" si="706">SUM(C4861:C4882)</f>
        <v>8.2820000000000036</v>
      </c>
      <c r="D4883" s="77">
        <f t="shared" ref="D4883" si="707">SUM(D4861:D4882)</f>
        <v>7.2371511035653642</v>
      </c>
      <c r="E4883" s="77">
        <f t="shared" ref="E4883:G4883" si="708">SUM(E4861:E4882)</f>
        <v>7.9079999999999995</v>
      </c>
      <c r="F4883" s="77">
        <f t="shared" si="708"/>
        <v>4.4560000000000004</v>
      </c>
      <c r="G4883" s="77">
        <f t="shared" si="708"/>
        <v>9.5109999999999992</v>
      </c>
      <c r="H4883" s="118" t="s">
        <v>855</v>
      </c>
    </row>
    <row r="4884" spans="1:8" ht="16.5" thickBot="1">
      <c r="A4884" s="75" t="s">
        <v>545</v>
      </c>
      <c r="B4884" s="77">
        <v>146.68700000000001</v>
      </c>
      <c r="C4884" s="77">
        <v>502.31200000000001</v>
      </c>
      <c r="D4884" s="77">
        <v>179.458</v>
      </c>
      <c r="E4884" s="77">
        <v>661.87800000000004</v>
      </c>
      <c r="F4884" s="126">
        <v>155.523</v>
      </c>
      <c r="G4884" s="126">
        <v>727.98199999999997</v>
      </c>
      <c r="H4884" s="112" t="s">
        <v>553</v>
      </c>
    </row>
    <row r="4886" spans="1:8">
      <c r="A4886" s="119" t="s">
        <v>428</v>
      </c>
      <c r="H4886" s="121" t="s">
        <v>429</v>
      </c>
    </row>
    <row r="4887" spans="1:8">
      <c r="A4887" s="97" t="s">
        <v>784</v>
      </c>
      <c r="H4887" s="46" t="s">
        <v>446</v>
      </c>
    </row>
    <row r="4888" spans="1:8" ht="16.5" customHeight="1" thickBot="1">
      <c r="A4888" s="68" t="s">
        <v>43</v>
      </c>
      <c r="E4888" s="38"/>
      <c r="G4888" s="38" t="s">
        <v>477</v>
      </c>
      <c r="H4888" s="38" t="s">
        <v>476</v>
      </c>
    </row>
    <row r="4889" spans="1:8" ht="16.5" thickBot="1">
      <c r="A4889" s="55" t="s">
        <v>7</v>
      </c>
      <c r="B4889" s="238">
        <v>2016</v>
      </c>
      <c r="C4889" s="239"/>
      <c r="D4889" s="238">
        <v>2017</v>
      </c>
      <c r="E4889" s="239"/>
      <c r="F4889" s="238">
        <v>2018</v>
      </c>
      <c r="G4889" s="239"/>
      <c r="H4889" s="56" t="s">
        <v>3</v>
      </c>
    </row>
    <row r="4890" spans="1:8">
      <c r="A4890" s="57"/>
      <c r="B4890" s="54" t="s">
        <v>46</v>
      </c>
      <c r="C4890" s="100" t="s">
        <v>47</v>
      </c>
      <c r="D4890" s="103" t="s">
        <v>46</v>
      </c>
      <c r="E4890" s="22" t="s">
        <v>47</v>
      </c>
      <c r="F4890" s="103" t="s">
        <v>46</v>
      </c>
      <c r="G4890" s="22" t="s">
        <v>47</v>
      </c>
      <c r="H4890" s="58"/>
    </row>
    <row r="4891" spans="1:8" ht="16.5" thickBot="1">
      <c r="A4891" s="59"/>
      <c r="B4891" s="23" t="s">
        <v>48</v>
      </c>
      <c r="C4891" s="23" t="s">
        <v>49</v>
      </c>
      <c r="D4891" s="107" t="s">
        <v>48</v>
      </c>
      <c r="E4891" s="2" t="s">
        <v>49</v>
      </c>
      <c r="F4891" s="107" t="s">
        <v>48</v>
      </c>
      <c r="G4891" s="2" t="s">
        <v>49</v>
      </c>
      <c r="H4891" s="60"/>
    </row>
    <row r="4892" spans="1:8" ht="17.25" thickTop="1" thickBot="1">
      <c r="A4892" s="12" t="s">
        <v>13</v>
      </c>
      <c r="B4892" s="24">
        <v>9.7000000000000003E-2</v>
      </c>
      <c r="C4892" s="26">
        <v>0.09</v>
      </c>
      <c r="D4892" s="24">
        <v>4.9000000000000002E-2</v>
      </c>
      <c r="E4892" s="26">
        <v>4.4999999999999998E-2</v>
      </c>
      <c r="F4892" s="26">
        <v>2.1999999999999999E-2</v>
      </c>
      <c r="G4892" s="26">
        <v>8.6999999999999994E-2</v>
      </c>
      <c r="H4892" s="109" t="s">
        <v>819</v>
      </c>
    </row>
    <row r="4893" spans="1:8" ht="16.5" thickBot="1">
      <c r="A4893" s="12" t="s">
        <v>14</v>
      </c>
      <c r="B4893" s="24">
        <v>2.3610000000000002</v>
      </c>
      <c r="C4893" s="26">
        <v>14.016999999999999</v>
      </c>
      <c r="D4893" s="24">
        <v>3.371</v>
      </c>
      <c r="E4893" s="26">
        <v>17.082999999999998</v>
      </c>
      <c r="F4893" s="26">
        <v>2.92</v>
      </c>
      <c r="G4893" s="26">
        <v>18.052</v>
      </c>
      <c r="H4893" s="109" t="s">
        <v>840</v>
      </c>
    </row>
    <row r="4894" spans="1:8" ht="16.5" thickBot="1">
      <c r="A4894" s="12" t="s">
        <v>15</v>
      </c>
      <c r="B4894" s="24">
        <v>1E-3</v>
      </c>
      <c r="C4894" s="26">
        <v>7.0000000000000001E-3</v>
      </c>
      <c r="D4894" s="24">
        <v>2.8571428571428568E-4</v>
      </c>
      <c r="E4894" s="26">
        <v>2E-3</v>
      </c>
      <c r="F4894" s="26">
        <v>0</v>
      </c>
      <c r="G4894" s="26">
        <v>0</v>
      </c>
      <c r="H4894" s="109" t="s">
        <v>841</v>
      </c>
    </row>
    <row r="4895" spans="1:8" ht="16.5" thickBot="1">
      <c r="A4895" s="12" t="s">
        <v>16</v>
      </c>
      <c r="B4895" s="24">
        <v>0</v>
      </c>
      <c r="C4895" s="26">
        <v>0</v>
      </c>
      <c r="D4895" s="24">
        <v>0</v>
      </c>
      <c r="E4895" s="26">
        <v>0</v>
      </c>
      <c r="F4895" s="26">
        <v>0</v>
      </c>
      <c r="G4895" s="26">
        <v>1E-3</v>
      </c>
      <c r="H4895" s="109" t="s">
        <v>844</v>
      </c>
    </row>
    <row r="4896" spans="1:8" ht="16.5" thickBot="1">
      <c r="A4896" s="12" t="s">
        <v>17</v>
      </c>
      <c r="B4896" s="24">
        <v>0</v>
      </c>
      <c r="C4896" s="26">
        <v>0</v>
      </c>
      <c r="D4896" s="24">
        <v>0</v>
      </c>
      <c r="E4896" s="26">
        <v>0</v>
      </c>
      <c r="F4896" s="26">
        <v>0</v>
      </c>
      <c r="G4896" s="26">
        <v>0</v>
      </c>
      <c r="H4896" s="109" t="s">
        <v>845</v>
      </c>
    </row>
    <row r="4897" spans="1:8" ht="16.5" thickBot="1">
      <c r="A4897" s="12" t="s">
        <v>18</v>
      </c>
      <c r="B4897" s="24">
        <v>6.6539999999999999</v>
      </c>
      <c r="C4897" s="26">
        <v>45.024999999999999</v>
      </c>
      <c r="D4897" s="24">
        <v>6.14</v>
      </c>
      <c r="E4897" s="26">
        <v>46.856999999999999</v>
      </c>
      <c r="F4897" s="26">
        <v>4.6965879999999993</v>
      </c>
      <c r="G4897" s="26">
        <v>20.497</v>
      </c>
      <c r="H4897" s="109" t="s">
        <v>820</v>
      </c>
    </row>
    <row r="4898" spans="1:8" ht="16.5" thickBot="1">
      <c r="A4898" s="12" t="s">
        <v>19</v>
      </c>
      <c r="B4898" s="24">
        <v>0</v>
      </c>
      <c r="C4898" s="26">
        <v>0</v>
      </c>
      <c r="D4898" s="24">
        <v>0</v>
      </c>
      <c r="E4898" s="26">
        <v>0</v>
      </c>
      <c r="F4898" s="26">
        <v>0</v>
      </c>
      <c r="G4898" s="26">
        <v>0</v>
      </c>
      <c r="H4898" s="109" t="s">
        <v>20</v>
      </c>
    </row>
    <row r="4899" spans="1:8" ht="16.5" thickBot="1">
      <c r="A4899" s="12" t="s">
        <v>21</v>
      </c>
      <c r="B4899" s="24">
        <v>3.6999999999999998E-2</v>
      </c>
      <c r="C4899" s="26">
        <v>0.11899999999999999</v>
      </c>
      <c r="D4899" s="24">
        <v>3.9E-2</v>
      </c>
      <c r="E4899" s="26">
        <v>5.6000000000000001E-2</v>
      </c>
      <c r="F4899" s="26">
        <v>3.6999999999999998E-2</v>
      </c>
      <c r="G4899" s="26">
        <v>0.23899999999999999</v>
      </c>
      <c r="H4899" s="109" t="s">
        <v>846</v>
      </c>
    </row>
    <row r="4900" spans="1:8" ht="16.5" thickBot="1">
      <c r="A4900" s="12" t="s">
        <v>22</v>
      </c>
      <c r="B4900" s="24">
        <v>0</v>
      </c>
      <c r="C4900" s="26">
        <v>0</v>
      </c>
      <c r="D4900" s="24">
        <v>0</v>
      </c>
      <c r="E4900" s="26">
        <v>0</v>
      </c>
      <c r="F4900" s="26">
        <v>0</v>
      </c>
      <c r="G4900" s="26">
        <v>0</v>
      </c>
      <c r="H4900" s="109" t="s">
        <v>847</v>
      </c>
    </row>
    <row r="4901" spans="1:8" ht="16.5" thickBot="1">
      <c r="A4901" s="12" t="s">
        <v>23</v>
      </c>
      <c r="B4901" s="24">
        <v>2E-3</v>
      </c>
      <c r="C4901" s="26">
        <v>1.0999999999999999E-2</v>
      </c>
      <c r="D4901" s="24">
        <v>8.8999999999999996E-2</v>
      </c>
      <c r="E4901" s="26">
        <v>0.95699999999999996</v>
      </c>
      <c r="F4901" s="26">
        <v>1.2E-2</v>
      </c>
      <c r="G4901" s="26">
        <v>5.1999999999999998E-2</v>
      </c>
      <c r="H4901" s="109" t="s">
        <v>856</v>
      </c>
    </row>
    <row r="4902" spans="1:8" ht="16.5" thickBot="1">
      <c r="A4902" s="12" t="s">
        <v>24</v>
      </c>
      <c r="B4902" s="24">
        <v>0</v>
      </c>
      <c r="C4902" s="26">
        <v>0</v>
      </c>
      <c r="D4902" s="24">
        <v>0</v>
      </c>
      <c r="E4902" s="26">
        <v>0</v>
      </c>
      <c r="F4902" s="26">
        <v>0</v>
      </c>
      <c r="G4902" s="26">
        <v>0</v>
      </c>
      <c r="H4902" s="109" t="s">
        <v>818</v>
      </c>
    </row>
    <row r="4903" spans="1:8" ht="16.5" thickBot="1">
      <c r="A4903" s="12" t="s">
        <v>25</v>
      </c>
      <c r="B4903" s="24">
        <v>0</v>
      </c>
      <c r="C4903" s="26">
        <v>0</v>
      </c>
      <c r="D4903" s="24">
        <v>0</v>
      </c>
      <c r="E4903" s="26">
        <v>0</v>
      </c>
      <c r="F4903" s="26">
        <v>0</v>
      </c>
      <c r="G4903" s="26">
        <v>0</v>
      </c>
      <c r="H4903" s="109" t="s">
        <v>26</v>
      </c>
    </row>
    <row r="4904" spans="1:8" ht="16.5" thickBot="1">
      <c r="A4904" s="12" t="s">
        <v>27</v>
      </c>
      <c r="B4904" s="24">
        <v>8.2142857142857137E-4</v>
      </c>
      <c r="C4904" s="26">
        <v>4.0000000000000001E-3</v>
      </c>
      <c r="D4904" s="24">
        <v>2.3E-2</v>
      </c>
      <c r="E4904" s="26">
        <v>0.112</v>
      </c>
      <c r="F4904" s="26">
        <v>0</v>
      </c>
      <c r="G4904" s="26">
        <v>0</v>
      </c>
      <c r="H4904" s="109" t="s">
        <v>851</v>
      </c>
    </row>
    <row r="4905" spans="1:8" ht="16.5" thickBot="1">
      <c r="A4905" s="12" t="s">
        <v>28</v>
      </c>
      <c r="B4905" s="24">
        <v>5.0000000000000001E-3</v>
      </c>
      <c r="C4905" s="26">
        <v>4.8000000000000001E-2</v>
      </c>
      <c r="D4905" s="24">
        <v>0</v>
      </c>
      <c r="E4905" s="26">
        <v>0</v>
      </c>
      <c r="F4905" s="26">
        <v>0</v>
      </c>
      <c r="G4905" s="26">
        <v>3.9E-2</v>
      </c>
      <c r="H4905" s="109" t="s">
        <v>853</v>
      </c>
    </row>
    <row r="4906" spans="1:8" ht="16.5" thickBot="1">
      <c r="A4906" s="12" t="s">
        <v>29</v>
      </c>
      <c r="B4906" s="24">
        <v>0</v>
      </c>
      <c r="C4906" s="26">
        <v>0</v>
      </c>
      <c r="D4906" s="24">
        <v>0</v>
      </c>
      <c r="E4906" s="26">
        <v>0</v>
      </c>
      <c r="F4906" s="26">
        <v>0</v>
      </c>
      <c r="G4906" s="26">
        <v>0</v>
      </c>
      <c r="H4906" s="109" t="s">
        <v>821</v>
      </c>
    </row>
    <row r="4907" spans="1:8" ht="16.5" thickBot="1">
      <c r="A4907" s="12" t="s">
        <v>30</v>
      </c>
      <c r="B4907" s="24">
        <v>6.0000000000000001E-3</v>
      </c>
      <c r="C4907" s="26">
        <v>2.1000000000000001E-2</v>
      </c>
      <c r="D4907" s="24">
        <v>4.0000000000000001E-3</v>
      </c>
      <c r="E4907" s="26">
        <v>2.4E-2</v>
      </c>
      <c r="F4907" s="26">
        <v>0</v>
      </c>
      <c r="G4907" s="26">
        <v>4.0000000000000001E-3</v>
      </c>
      <c r="H4907" s="109" t="s">
        <v>848</v>
      </c>
    </row>
    <row r="4908" spans="1:8" ht="16.5" thickBot="1">
      <c r="A4908" s="12" t="s">
        <v>31</v>
      </c>
      <c r="B4908" s="24">
        <v>5.7142857142857136E-4</v>
      </c>
      <c r="C4908" s="26">
        <v>2E-3</v>
      </c>
      <c r="D4908" s="24">
        <v>1.6666666666666666E-4</v>
      </c>
      <c r="E4908" s="26">
        <v>1E-3</v>
      </c>
      <c r="F4908" s="26">
        <v>0</v>
      </c>
      <c r="G4908" s="26">
        <v>2E-3</v>
      </c>
      <c r="H4908" s="109" t="s">
        <v>849</v>
      </c>
    </row>
    <row r="4909" spans="1:8" ht="16.5" thickBot="1">
      <c r="A4909" s="12" t="s">
        <v>32</v>
      </c>
      <c r="B4909" s="24">
        <v>0</v>
      </c>
      <c r="C4909" s="26">
        <v>0</v>
      </c>
      <c r="D4909" s="24">
        <v>0</v>
      </c>
      <c r="E4909" s="26">
        <v>0</v>
      </c>
      <c r="F4909" s="26">
        <v>0</v>
      </c>
      <c r="G4909" s="26">
        <v>0</v>
      </c>
      <c r="H4909" s="109" t="s">
        <v>854</v>
      </c>
    </row>
    <row r="4910" spans="1:8" ht="16.5" thickBot="1">
      <c r="A4910" s="12" t="s">
        <v>33</v>
      </c>
      <c r="B4910" s="24">
        <v>0</v>
      </c>
      <c r="C4910" s="26">
        <v>0</v>
      </c>
      <c r="D4910" s="24">
        <v>1E-3</v>
      </c>
      <c r="E4910" s="26">
        <v>8.9999999999999993E-3</v>
      </c>
      <c r="F4910" s="26">
        <f>D4910/E4910*G4910</f>
        <v>4.4444444444444444E-3</v>
      </c>
      <c r="G4910" s="26">
        <v>0.04</v>
      </c>
      <c r="H4910" s="109" t="s">
        <v>852</v>
      </c>
    </row>
    <row r="4911" spans="1:8" ht="16.5" thickBot="1">
      <c r="A4911" s="12" t="s">
        <v>34</v>
      </c>
      <c r="B4911" s="24">
        <v>0</v>
      </c>
      <c r="C4911" s="26">
        <v>0</v>
      </c>
      <c r="D4911" s="24">
        <v>1E-3</v>
      </c>
      <c r="E4911" s="26">
        <v>5.0000000000000001E-3</v>
      </c>
      <c r="F4911" s="26">
        <v>8.0000000000000002E-3</v>
      </c>
      <c r="G4911" s="26">
        <v>1.9E-2</v>
      </c>
      <c r="H4911" s="109" t="s">
        <v>850</v>
      </c>
    </row>
    <row r="4912" spans="1:8" ht="16.5" thickBot="1">
      <c r="A4912" s="12" t="s">
        <v>35</v>
      </c>
      <c r="B4912" s="24">
        <v>0</v>
      </c>
      <c r="C4912" s="26">
        <v>0</v>
      </c>
      <c r="D4912" s="24">
        <v>0</v>
      </c>
      <c r="E4912" s="26">
        <v>0</v>
      </c>
      <c r="F4912" s="26">
        <v>0</v>
      </c>
      <c r="G4912" s="26">
        <v>0</v>
      </c>
      <c r="H4912" s="109" t="s">
        <v>36</v>
      </c>
    </row>
    <row r="4913" spans="1:8" ht="16.5" thickBot="1">
      <c r="A4913" s="54" t="s">
        <v>37</v>
      </c>
      <c r="B4913" s="27">
        <v>0</v>
      </c>
      <c r="C4913" s="28">
        <v>0</v>
      </c>
      <c r="D4913" s="27">
        <v>0</v>
      </c>
      <c r="E4913" s="28">
        <v>0</v>
      </c>
      <c r="F4913" s="26">
        <v>1E-3</v>
      </c>
      <c r="G4913" s="26">
        <v>8.9999999999999993E-3</v>
      </c>
      <c r="H4913" s="108" t="s">
        <v>38</v>
      </c>
    </row>
    <row r="4914" spans="1:8" ht="16.5" thickBot="1">
      <c r="A4914" s="75" t="s">
        <v>552</v>
      </c>
      <c r="B4914" s="77">
        <f t="shared" ref="B4914" si="709">SUM(B4892:B4913)</f>
        <v>9.1643928571428592</v>
      </c>
      <c r="C4914" s="77">
        <f t="shared" ref="C4914" si="710">SUM(C4892:C4913)</f>
        <v>59.344000000000001</v>
      </c>
      <c r="D4914" s="77">
        <f t="shared" ref="D4914" si="711">SUM(D4892:D4913)</f>
        <v>9.7174523809523787</v>
      </c>
      <c r="E4914" s="77">
        <f t="shared" ref="E4914:G4914" si="712">SUM(E4892:E4913)</f>
        <v>65.150999999999982</v>
      </c>
      <c r="F4914" s="77">
        <f t="shared" si="712"/>
        <v>7.7010324444444427</v>
      </c>
      <c r="G4914" s="77">
        <f t="shared" si="712"/>
        <v>39.040999999999997</v>
      </c>
      <c r="H4914" s="118" t="s">
        <v>855</v>
      </c>
    </row>
    <row r="4915" spans="1:8" ht="16.5" thickBot="1">
      <c r="A4915" s="75" t="s">
        <v>545</v>
      </c>
      <c r="B4915" s="77">
        <v>63.228999999999999</v>
      </c>
      <c r="C4915" s="77">
        <v>419.03300000000002</v>
      </c>
      <c r="D4915" s="77">
        <v>77.902000000000001</v>
      </c>
      <c r="E4915" s="77">
        <v>531.60500000000002</v>
      </c>
      <c r="F4915" s="126">
        <f>D4915/E4915*G4915</f>
        <v>64.187361729103372</v>
      </c>
      <c r="G4915" s="126">
        <v>438.01600000000002</v>
      </c>
      <c r="H4915" s="112" t="s">
        <v>553</v>
      </c>
    </row>
    <row r="4916" spans="1:8">
      <c r="A4916" s="86"/>
      <c r="B4916" s="87"/>
      <c r="C4916" s="87"/>
      <c r="D4916" s="87"/>
      <c r="E4916" s="87"/>
      <c r="F4916" s="87"/>
      <c r="G4916" s="87"/>
      <c r="H4916" s="115"/>
    </row>
    <row r="4917" spans="1:8">
      <c r="A4917" s="119" t="s">
        <v>431</v>
      </c>
      <c r="H4917" s="121" t="s">
        <v>432</v>
      </c>
    </row>
    <row r="4918" spans="1:8">
      <c r="A4918" s="97" t="s">
        <v>785</v>
      </c>
      <c r="H4918" s="99" t="s">
        <v>449</v>
      </c>
    </row>
    <row r="4919" spans="1:8" ht="16.5" customHeight="1" thickBot="1">
      <c r="A4919" s="68" t="s">
        <v>43</v>
      </c>
      <c r="E4919" s="38"/>
      <c r="G4919" s="38" t="s">
        <v>477</v>
      </c>
      <c r="H4919" s="38" t="s">
        <v>476</v>
      </c>
    </row>
    <row r="4920" spans="1:8" ht="16.5" thickBot="1">
      <c r="A4920" s="55" t="s">
        <v>7</v>
      </c>
      <c r="B4920" s="238">
        <v>2016</v>
      </c>
      <c r="C4920" s="239"/>
      <c r="D4920" s="238">
        <v>2017</v>
      </c>
      <c r="E4920" s="239"/>
      <c r="F4920" s="238">
        <v>2018</v>
      </c>
      <c r="G4920" s="239"/>
      <c r="H4920" s="56" t="s">
        <v>3</v>
      </c>
    </row>
    <row r="4921" spans="1:8">
      <c r="A4921" s="57"/>
      <c r="B4921" s="54" t="s">
        <v>46</v>
      </c>
      <c r="C4921" s="100" t="s">
        <v>47</v>
      </c>
      <c r="D4921" s="103" t="s">
        <v>46</v>
      </c>
      <c r="E4921" s="22" t="s">
        <v>47</v>
      </c>
      <c r="F4921" s="103" t="s">
        <v>46</v>
      </c>
      <c r="G4921" s="22" t="s">
        <v>47</v>
      </c>
      <c r="H4921" s="58"/>
    </row>
    <row r="4922" spans="1:8" ht="16.5" thickBot="1">
      <c r="A4922" s="59"/>
      <c r="B4922" s="23" t="s">
        <v>48</v>
      </c>
      <c r="C4922" s="23" t="s">
        <v>49</v>
      </c>
      <c r="D4922" s="107" t="s">
        <v>48</v>
      </c>
      <c r="E4922" s="2" t="s">
        <v>49</v>
      </c>
      <c r="F4922" s="107" t="s">
        <v>48</v>
      </c>
      <c r="G4922" s="2" t="s">
        <v>49</v>
      </c>
      <c r="H4922" s="60"/>
    </row>
    <row r="4923" spans="1:8" ht="17.25" thickTop="1" thickBot="1">
      <c r="A4923" s="12" t="s">
        <v>13</v>
      </c>
      <c r="B4923" s="24">
        <v>0.156</v>
      </c>
      <c r="C4923" s="26">
        <v>0.81599999999999995</v>
      </c>
      <c r="D4923" s="24">
        <v>0.26100000000000001</v>
      </c>
      <c r="E4923" s="26">
        <v>2.319</v>
      </c>
      <c r="F4923" s="26">
        <v>0.13</v>
      </c>
      <c r="G4923" s="26">
        <v>1.246</v>
      </c>
      <c r="H4923" s="109" t="s">
        <v>819</v>
      </c>
    </row>
    <row r="4924" spans="1:8" ht="16.5" thickBot="1">
      <c r="A4924" s="12" t="s">
        <v>14</v>
      </c>
      <c r="B4924" s="24">
        <v>4.5229999999999997</v>
      </c>
      <c r="C4924" s="26">
        <v>22.684000000000001</v>
      </c>
      <c r="D4924" s="24">
        <v>4.5650000000000004</v>
      </c>
      <c r="E4924" s="26">
        <v>27.49</v>
      </c>
      <c r="F4924" s="26">
        <v>6.218</v>
      </c>
      <c r="G4924" s="26">
        <v>59.459000000000003</v>
      </c>
      <c r="H4924" s="109" t="s">
        <v>840</v>
      </c>
    </row>
    <row r="4925" spans="1:8" ht="16.5" thickBot="1">
      <c r="A4925" s="12" t="s">
        <v>15</v>
      </c>
      <c r="B4925" s="24">
        <v>0.01</v>
      </c>
      <c r="C4925" s="26">
        <v>0.113</v>
      </c>
      <c r="D4925" s="24">
        <v>1.2999999999999999E-2</v>
      </c>
      <c r="E4925" s="26">
        <v>0.13900000000000001</v>
      </c>
      <c r="F4925" s="26">
        <v>8.1000000000000003E-2</v>
      </c>
      <c r="G4925" s="26">
        <v>0.60099999999999998</v>
      </c>
      <c r="H4925" s="109" t="s">
        <v>841</v>
      </c>
    </row>
    <row r="4926" spans="1:8" ht="16.5" thickBot="1">
      <c r="A4926" s="12" t="s">
        <v>16</v>
      </c>
      <c r="B4926" s="24">
        <v>0</v>
      </c>
      <c r="C4926" s="26">
        <v>1E-3</v>
      </c>
      <c r="D4926" s="24">
        <v>0</v>
      </c>
      <c r="E4926" s="26">
        <v>0</v>
      </c>
      <c r="F4926" s="26">
        <v>0</v>
      </c>
      <c r="G4926" s="26">
        <v>0</v>
      </c>
      <c r="H4926" s="109" t="s">
        <v>844</v>
      </c>
    </row>
    <row r="4927" spans="1:8" ht="16.5" thickBot="1">
      <c r="A4927" s="12" t="s">
        <v>17</v>
      </c>
      <c r="B4927" s="24">
        <v>0</v>
      </c>
      <c r="C4927" s="26">
        <v>0</v>
      </c>
      <c r="D4927" s="24">
        <v>0</v>
      </c>
      <c r="E4927" s="26">
        <v>0</v>
      </c>
      <c r="F4927" s="26">
        <v>0</v>
      </c>
      <c r="G4927" s="26">
        <v>0</v>
      </c>
      <c r="H4927" s="109" t="s">
        <v>845</v>
      </c>
    </row>
    <row r="4928" spans="1:8" ht="16.5" thickBot="1">
      <c r="A4928" s="12" t="s">
        <v>18</v>
      </c>
      <c r="B4928" s="24">
        <v>0</v>
      </c>
      <c r="C4928" s="26">
        <v>0</v>
      </c>
      <c r="D4928" s="24">
        <v>1E-3</v>
      </c>
      <c r="E4928" s="26">
        <v>1.0999999999999999E-2</v>
      </c>
      <c r="F4928" s="26">
        <v>0</v>
      </c>
      <c r="G4928" s="26">
        <v>0</v>
      </c>
      <c r="H4928" s="109" t="s">
        <v>820</v>
      </c>
    </row>
    <row r="4929" spans="1:8" ht="16.5" thickBot="1">
      <c r="A4929" s="12" t="s">
        <v>19</v>
      </c>
      <c r="B4929" s="24">
        <v>0</v>
      </c>
      <c r="C4929" s="26">
        <v>0</v>
      </c>
      <c r="D4929" s="24">
        <v>0</v>
      </c>
      <c r="E4929" s="26">
        <v>0</v>
      </c>
      <c r="F4929" s="26">
        <v>0</v>
      </c>
      <c r="G4929" s="26">
        <v>0</v>
      </c>
      <c r="H4929" s="109" t="s">
        <v>20</v>
      </c>
    </row>
    <row r="4930" spans="1:8" ht="16.5" thickBot="1">
      <c r="A4930" s="12" t="s">
        <v>21</v>
      </c>
      <c r="B4930" s="24">
        <v>0.52500000000000002</v>
      </c>
      <c r="C4930" s="26">
        <v>3.4860000000000002</v>
      </c>
      <c r="D4930" s="24">
        <v>0.35599999999999998</v>
      </c>
      <c r="E4930" s="26">
        <v>2.4870000000000001</v>
      </c>
      <c r="F4930" s="26">
        <v>0.38100000000000001</v>
      </c>
      <c r="G4930" s="26">
        <v>5.0289999999999999</v>
      </c>
      <c r="H4930" s="109" t="s">
        <v>846</v>
      </c>
    </row>
    <row r="4931" spans="1:8" ht="16.5" thickBot="1">
      <c r="A4931" s="12" t="s">
        <v>22</v>
      </c>
      <c r="B4931" s="24">
        <v>0</v>
      </c>
      <c r="C4931" s="26">
        <v>0</v>
      </c>
      <c r="D4931" s="24">
        <v>0</v>
      </c>
      <c r="E4931" s="26">
        <v>0</v>
      </c>
      <c r="F4931" s="26">
        <v>0</v>
      </c>
      <c r="G4931" s="26">
        <v>0</v>
      </c>
      <c r="H4931" s="109" t="s">
        <v>847</v>
      </c>
    </row>
    <row r="4932" spans="1:8" ht="16.5" thickBot="1">
      <c r="A4932" s="12" t="s">
        <v>23</v>
      </c>
      <c r="B4932" s="24">
        <v>1.6E-2</v>
      </c>
      <c r="C4932" s="26">
        <v>5.6000000000000001E-2</v>
      </c>
      <c r="D4932" s="24">
        <v>5.1999999999999998E-2</v>
      </c>
      <c r="E4932" s="26">
        <v>0.32</v>
      </c>
      <c r="F4932" s="26">
        <v>5.0000000000000001E-3</v>
      </c>
      <c r="G4932" s="26">
        <v>1.9E-2</v>
      </c>
      <c r="H4932" s="109" t="s">
        <v>856</v>
      </c>
    </row>
    <row r="4933" spans="1:8" ht="16.5" thickBot="1">
      <c r="A4933" s="12" t="s">
        <v>24</v>
      </c>
      <c r="B4933" s="24">
        <v>0</v>
      </c>
      <c r="C4933" s="26">
        <v>0</v>
      </c>
      <c r="D4933" s="24">
        <v>0</v>
      </c>
      <c r="E4933" s="26">
        <v>0</v>
      </c>
      <c r="F4933" s="26">
        <v>0</v>
      </c>
      <c r="G4933" s="26">
        <v>0</v>
      </c>
      <c r="H4933" s="109" t="s">
        <v>818</v>
      </c>
    </row>
    <row r="4934" spans="1:8" ht="16.5" thickBot="1">
      <c r="A4934" s="12" t="s">
        <v>25</v>
      </c>
      <c r="B4934" s="24">
        <v>0</v>
      </c>
      <c r="C4934" s="26">
        <v>0</v>
      </c>
      <c r="D4934" s="24">
        <v>0</v>
      </c>
      <c r="E4934" s="26">
        <v>0</v>
      </c>
      <c r="F4934" s="26">
        <v>0</v>
      </c>
      <c r="G4934" s="26">
        <v>7.0000000000000001E-3</v>
      </c>
      <c r="H4934" s="109" t="s">
        <v>26</v>
      </c>
    </row>
    <row r="4935" spans="1:8" ht="16.5" thickBot="1">
      <c r="A4935" s="12" t="s">
        <v>27</v>
      </c>
      <c r="B4935" s="24">
        <v>1.7999999999999999E-2</v>
      </c>
      <c r="C4935" s="26">
        <v>7.0000000000000001E-3</v>
      </c>
      <c r="D4935" s="24">
        <v>7.1999999999999995E-2</v>
      </c>
      <c r="E4935" s="26">
        <v>0.379</v>
      </c>
      <c r="F4935" s="26">
        <v>0</v>
      </c>
      <c r="G4935" s="26">
        <v>0</v>
      </c>
      <c r="H4935" s="109" t="s">
        <v>851</v>
      </c>
    </row>
    <row r="4936" spans="1:8" ht="16.5" thickBot="1">
      <c r="A4936" s="12" t="s">
        <v>28</v>
      </c>
      <c r="B4936" s="24">
        <v>5.1999999999999998E-2</v>
      </c>
      <c r="C4936" s="26">
        <v>0.65500000000000003</v>
      </c>
      <c r="D4936" s="24">
        <v>0</v>
      </c>
      <c r="E4936" s="26">
        <v>0</v>
      </c>
      <c r="F4936" s="26">
        <v>0</v>
      </c>
      <c r="G4936" s="26">
        <v>0.60699999999999998</v>
      </c>
      <c r="H4936" s="109" t="s">
        <v>853</v>
      </c>
    </row>
    <row r="4937" spans="1:8" ht="16.5" thickBot="1">
      <c r="A4937" s="12" t="s">
        <v>29</v>
      </c>
      <c r="B4937" s="24">
        <v>0</v>
      </c>
      <c r="C4937" s="26">
        <v>0</v>
      </c>
      <c r="D4937" s="24">
        <v>0</v>
      </c>
      <c r="E4937" s="26">
        <v>0</v>
      </c>
      <c r="F4937" s="26">
        <v>0</v>
      </c>
      <c r="G4937" s="26">
        <v>0.45700000000000002</v>
      </c>
      <c r="H4937" s="109" t="s">
        <v>821</v>
      </c>
    </row>
    <row r="4938" spans="1:8" ht="16.5" thickBot="1">
      <c r="A4938" s="12" t="s">
        <v>30</v>
      </c>
      <c r="B4938" s="24">
        <v>3.7999999999999999E-2</v>
      </c>
      <c r="C4938" s="26">
        <v>0.45800000000000002</v>
      </c>
      <c r="D4938" s="24">
        <v>0.10100000000000001</v>
      </c>
      <c r="E4938" s="26">
        <v>0.7</v>
      </c>
      <c r="F4938" s="26">
        <v>0.19800000000000001</v>
      </c>
      <c r="G4938" s="26">
        <v>2.3610000000000002</v>
      </c>
      <c r="H4938" s="109" t="s">
        <v>848</v>
      </c>
    </row>
    <row r="4939" spans="1:8" ht="16.5" thickBot="1">
      <c r="A4939" s="12" t="s">
        <v>31</v>
      </c>
      <c r="B4939" s="24">
        <v>8.0000000000000002E-3</v>
      </c>
      <c r="C4939" s="26">
        <v>3.7999999999999999E-2</v>
      </c>
      <c r="D4939" s="24">
        <v>2E-3</v>
      </c>
      <c r="E4939" s="26">
        <v>3.2000000000000001E-2</v>
      </c>
      <c r="F4939" s="26">
        <v>0.01</v>
      </c>
      <c r="G4939" s="26">
        <v>6.2E-2</v>
      </c>
      <c r="H4939" s="109" t="s">
        <v>849</v>
      </c>
    </row>
    <row r="4940" spans="1:8" ht="16.5" thickBot="1">
      <c r="A4940" s="12" t="s">
        <v>32</v>
      </c>
      <c r="B4940" s="24">
        <v>0</v>
      </c>
      <c r="C4940" s="26">
        <v>0</v>
      </c>
      <c r="D4940" s="24">
        <v>0</v>
      </c>
      <c r="E4940" s="26">
        <v>0</v>
      </c>
      <c r="F4940" s="26">
        <v>0</v>
      </c>
      <c r="G4940" s="26">
        <v>0</v>
      </c>
      <c r="H4940" s="109" t="s">
        <v>854</v>
      </c>
    </row>
    <row r="4941" spans="1:8" ht="16.5" thickBot="1">
      <c r="A4941" s="12" t="s">
        <v>33</v>
      </c>
      <c r="B4941" s="24">
        <v>0</v>
      </c>
      <c r="C4941" s="26">
        <v>0</v>
      </c>
      <c r="D4941" s="24">
        <v>0</v>
      </c>
      <c r="E4941" s="26">
        <v>0</v>
      </c>
      <c r="F4941" s="26">
        <v>0</v>
      </c>
      <c r="G4941" s="26">
        <v>0</v>
      </c>
      <c r="H4941" s="109" t="s">
        <v>852</v>
      </c>
    </row>
    <row r="4942" spans="1:8" ht="16.5" thickBot="1">
      <c r="A4942" s="12" t="s">
        <v>34</v>
      </c>
      <c r="B4942" s="24">
        <v>0</v>
      </c>
      <c r="C4942" s="26">
        <v>0</v>
      </c>
      <c r="D4942" s="24">
        <v>2.5000000000000001E-4</v>
      </c>
      <c r="E4942" s="26">
        <v>4.0000000000000001E-3</v>
      </c>
      <c r="F4942" s="26">
        <v>0</v>
      </c>
      <c r="G4942" s="26">
        <v>1E-3</v>
      </c>
      <c r="H4942" s="109" t="s">
        <v>850</v>
      </c>
    </row>
    <row r="4943" spans="1:8" ht="16.5" thickBot="1">
      <c r="A4943" s="12" t="s">
        <v>35</v>
      </c>
      <c r="B4943" s="24">
        <v>0</v>
      </c>
      <c r="C4943" s="26">
        <v>0</v>
      </c>
      <c r="D4943" s="24">
        <v>0</v>
      </c>
      <c r="E4943" s="26">
        <v>0</v>
      </c>
      <c r="F4943" s="26">
        <v>0</v>
      </c>
      <c r="G4943" s="26">
        <v>0</v>
      </c>
      <c r="H4943" s="109" t="s">
        <v>36</v>
      </c>
    </row>
    <row r="4944" spans="1:8" ht="16.5" thickBot="1">
      <c r="A4944" s="54" t="s">
        <v>37</v>
      </c>
      <c r="B4944" s="27">
        <v>2E-3</v>
      </c>
      <c r="C4944" s="28">
        <v>6.0000000000000001E-3</v>
      </c>
      <c r="D4944" s="27">
        <v>3.5999999999999997E-2</v>
      </c>
      <c r="E4944" s="28">
        <v>0.12</v>
      </c>
      <c r="F4944" s="26">
        <v>1E-3</v>
      </c>
      <c r="G4944" s="26">
        <v>1E-3</v>
      </c>
      <c r="H4944" s="108" t="s">
        <v>38</v>
      </c>
    </row>
    <row r="4945" spans="1:8" ht="16.5" thickBot="1">
      <c r="A4945" s="75" t="s">
        <v>552</v>
      </c>
      <c r="B4945" s="77">
        <f t="shared" ref="B4945" si="713">SUM(B4923:B4944)</f>
        <v>5.347999999999999</v>
      </c>
      <c r="C4945" s="77">
        <f t="shared" ref="C4945" si="714">SUM(C4923:C4944)</f>
        <v>28.320000000000004</v>
      </c>
      <c r="D4945" s="77">
        <f t="shared" ref="D4945" si="715">SUM(D4923:D4944)</f>
        <v>5.4592499999999999</v>
      </c>
      <c r="E4945" s="77">
        <f t="shared" ref="E4945:G4945" si="716">SUM(E4923:E4944)</f>
        <v>34.000999999999991</v>
      </c>
      <c r="F4945" s="77">
        <f t="shared" si="716"/>
        <v>7.0240000000000009</v>
      </c>
      <c r="G4945" s="77">
        <f t="shared" si="716"/>
        <v>69.850000000000023</v>
      </c>
      <c r="H4945" s="118" t="s">
        <v>855</v>
      </c>
    </row>
    <row r="4946" spans="1:8" ht="16.5" thickBot="1">
      <c r="A4946" s="75" t="s">
        <v>545</v>
      </c>
      <c r="B4946" s="77">
        <v>89.34</v>
      </c>
      <c r="C4946" s="77">
        <v>632.29700000000003</v>
      </c>
      <c r="D4946" s="77">
        <v>93.052000000000007</v>
      </c>
      <c r="E4946" s="77">
        <v>845.91800000000001</v>
      </c>
      <c r="F4946" s="126">
        <v>101.157</v>
      </c>
      <c r="G4946" s="126">
        <v>919.15</v>
      </c>
      <c r="H4946" s="112" t="s">
        <v>553</v>
      </c>
    </row>
    <row r="4947" spans="1:8">
      <c r="A4947" s="17"/>
      <c r="B4947" s="7"/>
      <c r="C4947" s="7"/>
      <c r="D4947" s="7"/>
      <c r="F4947" s="7"/>
    </row>
    <row r="4948" spans="1:8">
      <c r="A4948" s="119" t="s">
        <v>434</v>
      </c>
      <c r="H4948" s="121" t="s">
        <v>435</v>
      </c>
    </row>
    <row r="4949" spans="1:8" ht="22.5" customHeight="1">
      <c r="A4949" s="67" t="s">
        <v>786</v>
      </c>
      <c r="D4949" s="64"/>
      <c r="E4949" s="64"/>
      <c r="F4949" s="64"/>
      <c r="G4949" s="64"/>
      <c r="H4949" s="73" t="s">
        <v>452</v>
      </c>
    </row>
    <row r="4950" spans="1:8" ht="16.5" customHeight="1" thickBot="1">
      <c r="A4950" s="68" t="s">
        <v>43</v>
      </c>
      <c r="E4950" s="38"/>
      <c r="G4950" s="38" t="s">
        <v>477</v>
      </c>
      <c r="H4950" s="38" t="s">
        <v>476</v>
      </c>
    </row>
    <row r="4951" spans="1:8" ht="16.5" thickBot="1">
      <c r="A4951" s="55" t="s">
        <v>7</v>
      </c>
      <c r="B4951" s="238">
        <v>2016</v>
      </c>
      <c r="C4951" s="239"/>
      <c r="D4951" s="238">
        <v>2017</v>
      </c>
      <c r="E4951" s="239"/>
      <c r="F4951" s="238">
        <v>2018</v>
      </c>
      <c r="G4951" s="239"/>
      <c r="H4951" s="56" t="s">
        <v>3</v>
      </c>
    </row>
    <row r="4952" spans="1:8">
      <c r="A4952" s="57"/>
      <c r="B4952" s="54" t="s">
        <v>46</v>
      </c>
      <c r="C4952" s="100" t="s">
        <v>47</v>
      </c>
      <c r="D4952" s="103" t="s">
        <v>46</v>
      </c>
      <c r="E4952" s="22" t="s">
        <v>47</v>
      </c>
      <c r="F4952" s="103" t="s">
        <v>46</v>
      </c>
      <c r="G4952" s="22" t="s">
        <v>47</v>
      </c>
      <c r="H4952" s="58"/>
    </row>
    <row r="4953" spans="1:8" ht="16.5" thickBot="1">
      <c r="A4953" s="59"/>
      <c r="B4953" s="23" t="s">
        <v>48</v>
      </c>
      <c r="C4953" s="23" t="s">
        <v>49</v>
      </c>
      <c r="D4953" s="107" t="s">
        <v>48</v>
      </c>
      <c r="E4953" s="2" t="s">
        <v>49</v>
      </c>
      <c r="F4953" s="107" t="s">
        <v>48</v>
      </c>
      <c r="G4953" s="2" t="s">
        <v>49</v>
      </c>
      <c r="H4953" s="60"/>
    </row>
    <row r="4954" spans="1:8" ht="17.25" thickTop="1" thickBot="1">
      <c r="A4954" s="12" t="s">
        <v>13</v>
      </c>
      <c r="B4954" s="24">
        <v>1.3680000000000001</v>
      </c>
      <c r="C4954" s="26">
        <v>2.2930000000000001</v>
      </c>
      <c r="D4954" s="24">
        <v>0.39700000000000002</v>
      </c>
      <c r="E4954" s="26">
        <v>0.46700000000000003</v>
      </c>
      <c r="F4954" s="26">
        <v>0.40300000000000002</v>
      </c>
      <c r="G4954" s="26">
        <v>0.88100000000000001</v>
      </c>
      <c r="H4954" s="109" t="s">
        <v>819</v>
      </c>
    </row>
    <row r="4955" spans="1:8" ht="16.5" thickBot="1">
      <c r="A4955" s="12" t="s">
        <v>14</v>
      </c>
      <c r="B4955" s="24">
        <v>11.897</v>
      </c>
      <c r="C4955" s="26">
        <v>17.803000000000001</v>
      </c>
      <c r="D4955" s="24">
        <v>11.452</v>
      </c>
      <c r="E4955" s="26">
        <v>16.29</v>
      </c>
      <c r="F4955" s="26">
        <v>11.789</v>
      </c>
      <c r="G4955" s="26">
        <v>20.128</v>
      </c>
      <c r="H4955" s="109" t="s">
        <v>840</v>
      </c>
    </row>
    <row r="4956" spans="1:8" ht="16.5" thickBot="1">
      <c r="A4956" s="12" t="s">
        <v>15</v>
      </c>
      <c r="B4956" s="24">
        <v>1.2E-2</v>
      </c>
      <c r="C4956" s="26">
        <v>6.2E-2</v>
      </c>
      <c r="D4956" s="24">
        <v>1.2E-2</v>
      </c>
      <c r="E4956" s="26">
        <v>5.3999999999999999E-2</v>
      </c>
      <c r="F4956" s="26">
        <v>6.0000000000000001E-3</v>
      </c>
      <c r="G4956" s="26">
        <v>3.7999999999999999E-2</v>
      </c>
      <c r="H4956" s="109" t="s">
        <v>841</v>
      </c>
    </row>
    <row r="4957" spans="1:8" ht="16.5" thickBot="1">
      <c r="A4957" s="12" t="s">
        <v>16</v>
      </c>
      <c r="B4957" s="24">
        <v>0.34</v>
      </c>
      <c r="C4957" s="26">
        <v>0.17499999999999999</v>
      </c>
      <c r="D4957" s="24">
        <v>0.316</v>
      </c>
      <c r="E4957" s="26">
        <v>0.22700000000000001</v>
      </c>
      <c r="F4957" s="26">
        <v>3.4000000000000002E-2</v>
      </c>
      <c r="G4957" s="26">
        <v>6.9000000000000006E-2</v>
      </c>
      <c r="H4957" s="109" t="s">
        <v>844</v>
      </c>
    </row>
    <row r="4958" spans="1:8" ht="16.5" thickBot="1">
      <c r="A4958" s="12" t="s">
        <v>17</v>
      </c>
      <c r="B4958" s="24">
        <v>0</v>
      </c>
      <c r="C4958" s="26">
        <v>0</v>
      </c>
      <c r="D4958" s="24">
        <v>2E-3</v>
      </c>
      <c r="E4958" s="26">
        <v>0</v>
      </c>
      <c r="F4958" s="26">
        <v>2E-3</v>
      </c>
      <c r="G4958" s="26">
        <v>1E-3</v>
      </c>
      <c r="H4958" s="109" t="s">
        <v>845</v>
      </c>
    </row>
    <row r="4959" spans="1:8" ht="16.5" thickBot="1">
      <c r="A4959" s="12" t="s">
        <v>18</v>
      </c>
      <c r="B4959" s="24">
        <v>0</v>
      </c>
      <c r="C4959" s="26">
        <v>0</v>
      </c>
      <c r="D4959" s="24">
        <v>0</v>
      </c>
      <c r="E4959" s="26">
        <v>0</v>
      </c>
      <c r="F4959" s="26">
        <v>0</v>
      </c>
      <c r="G4959" s="26">
        <v>0</v>
      </c>
      <c r="H4959" s="109" t="s">
        <v>820</v>
      </c>
    </row>
    <row r="4960" spans="1:8" ht="16.5" thickBot="1">
      <c r="A4960" s="12" t="s">
        <v>19</v>
      </c>
      <c r="B4960" s="24">
        <v>0</v>
      </c>
      <c r="C4960" s="26">
        <v>0</v>
      </c>
      <c r="D4960" s="24">
        <v>0</v>
      </c>
      <c r="E4960" s="26">
        <v>0</v>
      </c>
      <c r="F4960" s="26">
        <v>0</v>
      </c>
      <c r="G4960" s="26">
        <v>0</v>
      </c>
      <c r="H4960" s="109" t="s">
        <v>20</v>
      </c>
    </row>
    <row r="4961" spans="1:8" ht="16.5" thickBot="1">
      <c r="A4961" s="12" t="s">
        <v>21</v>
      </c>
      <c r="B4961" s="24">
        <v>0.23699999999999999</v>
      </c>
      <c r="C4961" s="26">
        <v>0.31900000000000001</v>
      </c>
      <c r="D4961" s="24">
        <v>0.14264576802507839</v>
      </c>
      <c r="E4961" s="26">
        <v>0.192</v>
      </c>
      <c r="F4961" s="26">
        <v>0.69599999999999995</v>
      </c>
      <c r="G4961" s="26">
        <v>1.3129999999999999</v>
      </c>
      <c r="H4961" s="109" t="s">
        <v>846</v>
      </c>
    </row>
    <row r="4962" spans="1:8" ht="16.5" thickBot="1">
      <c r="A4962" s="12" t="s">
        <v>22</v>
      </c>
      <c r="B4962" s="24">
        <v>1.2E-2</v>
      </c>
      <c r="C4962" s="26">
        <v>4.2999999999999997E-2</v>
      </c>
      <c r="D4962" s="24">
        <v>0.13300000000000001</v>
      </c>
      <c r="E4962" s="26">
        <v>0.19400000000000001</v>
      </c>
      <c r="F4962" s="26">
        <v>0.373</v>
      </c>
      <c r="G4962" s="26">
        <v>0.51600000000000001</v>
      </c>
      <c r="H4962" s="109" t="s">
        <v>847</v>
      </c>
    </row>
    <row r="4963" spans="1:8" ht="16.5" thickBot="1">
      <c r="A4963" s="12" t="s">
        <v>23</v>
      </c>
      <c r="B4963" s="24">
        <v>55.938000000000002</v>
      </c>
      <c r="C4963" s="26">
        <v>103.15900000000001</v>
      </c>
      <c r="D4963" s="24">
        <v>54.72</v>
      </c>
      <c r="E4963" s="26">
        <v>120.059</v>
      </c>
      <c r="F4963" s="26">
        <v>33.545999999999999</v>
      </c>
      <c r="G4963" s="26">
        <v>74.173000000000002</v>
      </c>
      <c r="H4963" s="109" t="s">
        <v>856</v>
      </c>
    </row>
    <row r="4964" spans="1:8" ht="16.5" thickBot="1">
      <c r="A4964" s="12" t="s">
        <v>24</v>
      </c>
      <c r="B4964" s="24">
        <v>0</v>
      </c>
      <c r="C4964" s="26">
        <v>0</v>
      </c>
      <c r="D4964" s="24">
        <v>0</v>
      </c>
      <c r="E4964" s="26">
        <v>0</v>
      </c>
      <c r="F4964" s="26">
        <v>0</v>
      </c>
      <c r="G4964" s="26">
        <v>0</v>
      </c>
      <c r="H4964" s="109" t="s">
        <v>818</v>
      </c>
    </row>
    <row r="4965" spans="1:8" ht="16.5" thickBot="1">
      <c r="A4965" s="12" t="s">
        <v>25</v>
      </c>
      <c r="B4965" s="24">
        <v>0</v>
      </c>
      <c r="C4965" s="26">
        <v>0</v>
      </c>
      <c r="D4965" s="24">
        <v>8.5010706638115633E-4</v>
      </c>
      <c r="E4965" s="26">
        <v>1E-3</v>
      </c>
      <c r="F4965" s="26">
        <v>0</v>
      </c>
      <c r="G4965" s="26">
        <v>4.0000000000000001E-3</v>
      </c>
      <c r="H4965" s="109" t="s">
        <v>26</v>
      </c>
    </row>
    <row r="4966" spans="1:8" ht="16.5" thickBot="1">
      <c r="A4966" s="12" t="s">
        <v>27</v>
      </c>
      <c r="B4966" s="24">
        <v>1.9E-2</v>
      </c>
      <c r="C4966" s="26">
        <v>3.3000000000000002E-2</v>
      </c>
      <c r="D4966" s="24">
        <v>3.5999999999999997E-2</v>
      </c>
      <c r="E4966" s="26">
        <v>4.2000000000000003E-2</v>
      </c>
      <c r="F4966" s="26">
        <v>0</v>
      </c>
      <c r="G4966" s="26">
        <v>0</v>
      </c>
      <c r="H4966" s="109" t="s">
        <v>851</v>
      </c>
    </row>
    <row r="4967" spans="1:8" ht="16.5" thickBot="1">
      <c r="A4967" s="12" t="s">
        <v>28</v>
      </c>
      <c r="B4967" s="24">
        <v>0.13500000000000001</v>
      </c>
      <c r="C4967" s="26">
        <v>0.34200000000000003</v>
      </c>
      <c r="D4967" s="24">
        <v>1E-3</v>
      </c>
      <c r="E4967" s="26">
        <v>6.0000000000000001E-3</v>
      </c>
      <c r="F4967" s="26">
        <f>D4967/E4967*G4967</f>
        <v>5.966666666666666E-2</v>
      </c>
      <c r="G4967" s="26">
        <v>0.35799999999999998</v>
      </c>
      <c r="H4967" s="109" t="s">
        <v>853</v>
      </c>
    </row>
    <row r="4968" spans="1:8" ht="16.5" thickBot="1">
      <c r="A4968" s="12" t="s">
        <v>29</v>
      </c>
      <c r="B4968" s="24">
        <v>0</v>
      </c>
      <c r="C4968" s="26">
        <v>0</v>
      </c>
      <c r="D4968" s="24">
        <v>0</v>
      </c>
      <c r="E4968" s="26">
        <v>0</v>
      </c>
      <c r="F4968" s="26">
        <v>0</v>
      </c>
      <c r="G4968" s="26">
        <v>1.7999999999999999E-2</v>
      </c>
      <c r="H4968" s="109" t="s">
        <v>821</v>
      </c>
    </row>
    <row r="4969" spans="1:8" ht="16.5" thickBot="1">
      <c r="A4969" s="12" t="s">
        <v>30</v>
      </c>
      <c r="B4969" s="24">
        <v>1.7999999999999999E-2</v>
      </c>
      <c r="C4969" s="26">
        <v>0.115</v>
      </c>
      <c r="D4969" s="24">
        <v>2.4E-2</v>
      </c>
      <c r="E4969" s="26">
        <v>3.9E-2</v>
      </c>
      <c r="F4969" s="26">
        <v>1.2999999999999999E-2</v>
      </c>
      <c r="G4969" s="26">
        <v>8.2000000000000003E-2</v>
      </c>
      <c r="H4969" s="109" t="s">
        <v>848</v>
      </c>
    </row>
    <row r="4970" spans="1:8" ht="16.5" thickBot="1">
      <c r="A4970" s="12" t="s">
        <v>31</v>
      </c>
      <c r="B4970" s="24">
        <v>3.6999999999999998E-2</v>
      </c>
      <c r="C4970" s="26">
        <v>6.8000000000000005E-2</v>
      </c>
      <c r="D4970" s="24">
        <v>3.6999999999999998E-2</v>
      </c>
      <c r="E4970" s="26">
        <v>5.0999999999999997E-2</v>
      </c>
      <c r="F4970" s="26">
        <v>0.10100000000000001</v>
      </c>
      <c r="G4970" s="26">
        <v>0.188</v>
      </c>
      <c r="H4970" s="109" t="s">
        <v>849</v>
      </c>
    </row>
    <row r="4971" spans="1:8" ht="16.5" thickBot="1">
      <c r="A4971" s="12" t="s">
        <v>32</v>
      </c>
      <c r="B4971" s="24">
        <v>0</v>
      </c>
      <c r="C4971" s="26">
        <v>0</v>
      </c>
      <c r="D4971" s="24">
        <v>0</v>
      </c>
      <c r="E4971" s="26">
        <v>0</v>
      </c>
      <c r="F4971" s="26">
        <v>0</v>
      </c>
      <c r="G4971" s="26">
        <v>0</v>
      </c>
      <c r="H4971" s="109" t="s">
        <v>854</v>
      </c>
    </row>
    <row r="4972" spans="1:8" ht="16.5" thickBot="1">
      <c r="A4972" s="12" t="s">
        <v>33</v>
      </c>
      <c r="B4972" s="24">
        <v>6.5179999999999998</v>
      </c>
      <c r="C4972" s="26">
        <v>16.352</v>
      </c>
      <c r="D4972" s="24">
        <v>6.0819999999999999</v>
      </c>
      <c r="E4972" s="26">
        <v>16.138000000000002</v>
      </c>
      <c r="F4972" s="26">
        <f>D4972/E4972*G4972</f>
        <v>10.349726360143759</v>
      </c>
      <c r="G4972" s="26">
        <v>27.462</v>
      </c>
      <c r="H4972" s="109" t="s">
        <v>852</v>
      </c>
    </row>
    <row r="4973" spans="1:8" ht="16.5" thickBot="1">
      <c r="A4973" s="12" t="s">
        <v>34</v>
      </c>
      <c r="B4973" s="24">
        <v>4.83</v>
      </c>
      <c r="C4973" s="26">
        <v>7.931</v>
      </c>
      <c r="D4973" s="24">
        <v>5.2859999999999996</v>
      </c>
      <c r="E4973" s="26">
        <v>8.0429999999999993</v>
      </c>
      <c r="F4973" s="26">
        <v>6.1449999999999996</v>
      </c>
      <c r="G4973" s="26">
        <v>7.5590000000000002</v>
      </c>
      <c r="H4973" s="109" t="s">
        <v>850</v>
      </c>
    </row>
    <row r="4974" spans="1:8" ht="16.5" thickBot="1">
      <c r="A4974" s="12" t="s">
        <v>35</v>
      </c>
      <c r="B4974" s="24">
        <v>0</v>
      </c>
      <c r="C4974" s="26">
        <v>0</v>
      </c>
      <c r="D4974" s="24">
        <v>0</v>
      </c>
      <c r="E4974" s="26">
        <v>0</v>
      </c>
      <c r="F4974" s="26">
        <v>0</v>
      </c>
      <c r="G4974" s="26">
        <v>0</v>
      </c>
      <c r="H4974" s="109" t="s">
        <v>36</v>
      </c>
    </row>
    <row r="4975" spans="1:8" ht="16.5" thickBot="1">
      <c r="A4975" s="54" t="s">
        <v>37</v>
      </c>
      <c r="B4975" s="27">
        <v>0</v>
      </c>
      <c r="C4975" s="28">
        <v>0</v>
      </c>
      <c r="D4975" s="27">
        <v>0.123</v>
      </c>
      <c r="E4975" s="28">
        <v>0.114</v>
      </c>
      <c r="F4975" s="26">
        <v>0.17699999999999999</v>
      </c>
      <c r="G4975" s="26">
        <v>9.8000000000000004E-2</v>
      </c>
      <c r="H4975" s="108" t="s">
        <v>38</v>
      </c>
    </row>
    <row r="4976" spans="1:8" ht="16.5" thickBot="1">
      <c r="A4976" s="75" t="s">
        <v>552</v>
      </c>
      <c r="B4976" s="77">
        <f t="shared" ref="B4976" si="717">SUM(B4954:B4975)</f>
        <v>81.361000000000018</v>
      </c>
      <c r="C4976" s="77">
        <f t="shared" ref="C4976" si="718">SUM(C4954:C4975)</f>
        <v>148.69500000000002</v>
      </c>
      <c r="D4976" s="77">
        <f t="shared" ref="D4976" si="719">SUM(D4954:D4975)</f>
        <v>78.76449587509147</v>
      </c>
      <c r="E4976" s="77">
        <f t="shared" ref="E4976:G4976" si="720">SUM(E4954:E4975)</f>
        <v>161.917</v>
      </c>
      <c r="F4976" s="77">
        <f t="shared" si="720"/>
        <v>63.694393026810424</v>
      </c>
      <c r="G4976" s="77">
        <f t="shared" si="720"/>
        <v>132.88800000000003</v>
      </c>
      <c r="H4976" s="118" t="s">
        <v>855</v>
      </c>
    </row>
    <row r="4977" spans="1:8" ht="16.5" thickBot="1">
      <c r="A4977" s="75" t="s">
        <v>545</v>
      </c>
      <c r="B4977" s="77">
        <v>487.60700000000003</v>
      </c>
      <c r="C4977" s="77">
        <v>854.44600000000003</v>
      </c>
      <c r="D4977" s="77">
        <v>486.52499999999998</v>
      </c>
      <c r="E4977" s="77">
        <v>916.91</v>
      </c>
      <c r="F4977" s="126">
        <f>D4977/E4977*G4977</f>
        <v>531.13899919294158</v>
      </c>
      <c r="G4977" s="126">
        <v>1000.99</v>
      </c>
      <c r="H4977" s="112" t="s">
        <v>553</v>
      </c>
    </row>
    <row r="4978" spans="1:8">
      <c r="A4978" s="17"/>
      <c r="B4978" s="7"/>
      <c r="C4978" s="7"/>
      <c r="D4978" s="7"/>
      <c r="E4978" s="7"/>
      <c r="F4978" s="7"/>
      <c r="G4978" s="7"/>
    </row>
    <row r="4979" spans="1:8">
      <c r="A4979" s="17"/>
      <c r="B4979" s="7"/>
      <c r="C4979" s="7"/>
      <c r="D4979" s="7"/>
      <c r="E4979" s="7"/>
      <c r="F4979" s="7"/>
      <c r="G4979" s="7"/>
    </row>
    <row r="4980" spans="1:8">
      <c r="A4980" s="17"/>
      <c r="B4980" s="7"/>
      <c r="C4980" s="7"/>
      <c r="D4980" s="7"/>
      <c r="F4980" s="7"/>
    </row>
    <row r="4981" spans="1:8">
      <c r="A4981" s="17"/>
      <c r="B4981" s="7"/>
      <c r="C4981" s="7"/>
      <c r="D4981" s="7"/>
      <c r="E4981" s="7"/>
      <c r="F4981" s="7"/>
      <c r="G4981" s="7"/>
    </row>
    <row r="4982" spans="1:8">
      <c r="A4982" s="119" t="s">
        <v>436</v>
      </c>
      <c r="H4982" s="121" t="s">
        <v>437</v>
      </c>
    </row>
    <row r="4983" spans="1:8" ht="15.75" customHeight="1">
      <c r="A4983" s="67" t="s">
        <v>787</v>
      </c>
      <c r="D4983" s="64"/>
      <c r="E4983" s="64"/>
      <c r="F4983" s="64"/>
      <c r="G4983" s="64"/>
      <c r="H4983" s="73" t="s">
        <v>453</v>
      </c>
    </row>
    <row r="4984" spans="1:8" ht="16.5" customHeight="1" thickBot="1">
      <c r="A4984" s="68" t="s">
        <v>43</v>
      </c>
      <c r="E4984" s="38"/>
      <c r="G4984" s="38" t="s">
        <v>477</v>
      </c>
      <c r="H4984" s="38" t="s">
        <v>476</v>
      </c>
    </row>
    <row r="4985" spans="1:8" ht="16.5" thickBot="1">
      <c r="A4985" s="55" t="s">
        <v>7</v>
      </c>
      <c r="B4985" s="238">
        <v>2016</v>
      </c>
      <c r="C4985" s="239"/>
      <c r="D4985" s="238">
        <v>2017</v>
      </c>
      <c r="E4985" s="239"/>
      <c r="F4985" s="238">
        <v>2018</v>
      </c>
      <c r="G4985" s="239"/>
      <c r="H4985" s="56" t="s">
        <v>3</v>
      </c>
    </row>
    <row r="4986" spans="1:8">
      <c r="A4986" s="57"/>
      <c r="B4986" s="54" t="s">
        <v>46</v>
      </c>
      <c r="C4986" s="100" t="s">
        <v>47</v>
      </c>
      <c r="D4986" s="103" t="s">
        <v>46</v>
      </c>
      <c r="E4986" s="22" t="s">
        <v>47</v>
      </c>
      <c r="F4986" s="103" t="s">
        <v>46</v>
      </c>
      <c r="G4986" s="22" t="s">
        <v>47</v>
      </c>
      <c r="H4986" s="58"/>
    </row>
    <row r="4987" spans="1:8" ht="16.5" thickBot="1">
      <c r="A4987" s="59"/>
      <c r="B4987" s="23" t="s">
        <v>48</v>
      </c>
      <c r="C4987" s="23" t="s">
        <v>49</v>
      </c>
      <c r="D4987" s="107" t="s">
        <v>48</v>
      </c>
      <c r="E4987" s="2" t="s">
        <v>49</v>
      </c>
      <c r="F4987" s="107" t="s">
        <v>48</v>
      </c>
      <c r="G4987" s="2" t="s">
        <v>49</v>
      </c>
      <c r="H4987" s="60"/>
    </row>
    <row r="4988" spans="1:8" ht="17.25" thickTop="1" thickBot="1">
      <c r="A4988" s="12" t="s">
        <v>13</v>
      </c>
      <c r="B4988" s="24">
        <v>4.266</v>
      </c>
      <c r="C4988" s="26">
        <v>9.0310000000000006</v>
      </c>
      <c r="D4988" s="24">
        <v>5.056</v>
      </c>
      <c r="E4988" s="26">
        <v>9.5950000000000006</v>
      </c>
      <c r="F4988" s="26">
        <v>5.2729999999999997</v>
      </c>
      <c r="G4988" s="26">
        <v>10.367000000000001</v>
      </c>
      <c r="H4988" s="109" t="s">
        <v>819</v>
      </c>
    </row>
    <row r="4989" spans="1:8" ht="16.5" thickBot="1">
      <c r="A4989" s="12" t="s">
        <v>14</v>
      </c>
      <c r="B4989" s="24">
        <v>18.887</v>
      </c>
      <c r="C4989" s="26">
        <v>23.69</v>
      </c>
      <c r="D4989" s="24">
        <v>18.186</v>
      </c>
      <c r="E4989" s="26">
        <v>36.773000000000003</v>
      </c>
      <c r="F4989" s="26">
        <v>40.755000000000003</v>
      </c>
      <c r="G4989" s="26">
        <v>50.609000000000002</v>
      </c>
      <c r="H4989" s="109" t="s">
        <v>840</v>
      </c>
    </row>
    <row r="4990" spans="1:8" ht="16.5" thickBot="1">
      <c r="A4990" s="12" t="s">
        <v>15</v>
      </c>
      <c r="B4990" s="24">
        <v>0.95099999999999996</v>
      </c>
      <c r="C4990" s="26">
        <v>3.85</v>
      </c>
      <c r="D4990" s="24">
        <v>0.93600000000000005</v>
      </c>
      <c r="E4990" s="26">
        <v>4.0069999999999997</v>
      </c>
      <c r="F4990" s="26">
        <v>0.99399999999999999</v>
      </c>
      <c r="G4990" s="26">
        <v>3.1850000000000001</v>
      </c>
      <c r="H4990" s="109" t="s">
        <v>841</v>
      </c>
    </row>
    <row r="4991" spans="1:8" ht="16.5" thickBot="1">
      <c r="A4991" s="12" t="s">
        <v>16</v>
      </c>
      <c r="B4991" s="24">
        <v>3.359</v>
      </c>
      <c r="C4991" s="26">
        <v>4.1500000000000004</v>
      </c>
      <c r="D4991" s="24">
        <v>3.4369999999999998</v>
      </c>
      <c r="E4991" s="26">
        <v>4.0449999999999999</v>
      </c>
      <c r="F4991" s="26">
        <v>3.1989999999999998</v>
      </c>
      <c r="G4991" s="26">
        <v>3.032</v>
      </c>
      <c r="H4991" s="109" t="s">
        <v>844</v>
      </c>
    </row>
    <row r="4992" spans="1:8" ht="16.5" thickBot="1">
      <c r="A4992" s="12" t="s">
        <v>17</v>
      </c>
      <c r="B4992" s="24">
        <v>4.0000000000000001E-3</v>
      </c>
      <c r="C4992" s="26">
        <v>2.1000000000000001E-2</v>
      </c>
      <c r="D4992" s="24">
        <v>5.0000000000000001E-3</v>
      </c>
      <c r="E4992" s="26">
        <v>0.02</v>
      </c>
      <c r="F4992" s="26">
        <v>6.0000000000000001E-3</v>
      </c>
      <c r="G4992" s="26">
        <v>2.1999999999999999E-2</v>
      </c>
      <c r="H4992" s="109" t="s">
        <v>845</v>
      </c>
    </row>
    <row r="4993" spans="1:8" ht="16.5" thickBot="1">
      <c r="A4993" s="12" t="s">
        <v>18</v>
      </c>
      <c r="B4993" s="24">
        <v>2.3E-2</v>
      </c>
      <c r="C4993" s="26">
        <v>6.0000000000000001E-3</v>
      </c>
      <c r="D4993" s="24">
        <v>0</v>
      </c>
      <c r="E4993" s="26">
        <v>0</v>
      </c>
      <c r="F4993" s="26">
        <v>0</v>
      </c>
      <c r="G4993" s="26">
        <v>0</v>
      </c>
      <c r="H4993" s="109" t="s">
        <v>820</v>
      </c>
    </row>
    <row r="4994" spans="1:8" ht="16.5" thickBot="1">
      <c r="A4994" s="12" t="s">
        <v>19</v>
      </c>
      <c r="B4994" s="24">
        <v>3.5999999999999997E-2</v>
      </c>
      <c r="C4994" s="26">
        <v>3.5999999999999997E-2</v>
      </c>
      <c r="D4994" s="24">
        <v>0</v>
      </c>
      <c r="E4994" s="26">
        <v>0</v>
      </c>
      <c r="F4994" s="26">
        <v>0.36499999999999999</v>
      </c>
      <c r="G4994" s="26">
        <v>0.378</v>
      </c>
      <c r="H4994" s="109" t="s">
        <v>20</v>
      </c>
    </row>
    <row r="4995" spans="1:8" ht="16.5" thickBot="1">
      <c r="A4995" s="12" t="s">
        <v>21</v>
      </c>
      <c r="B4995" s="24">
        <v>5.992</v>
      </c>
      <c r="C4995" s="26">
        <v>18.443999999999999</v>
      </c>
      <c r="D4995" s="24">
        <v>4.5049999999999999</v>
      </c>
      <c r="E4995" s="26">
        <v>10.035</v>
      </c>
      <c r="F4995" s="26">
        <v>2.3540000000000001</v>
      </c>
      <c r="G4995" s="26">
        <v>5.5780000000000003</v>
      </c>
      <c r="H4995" s="109" t="s">
        <v>846</v>
      </c>
    </row>
    <row r="4996" spans="1:8" ht="16.5" thickBot="1">
      <c r="A4996" s="12" t="s">
        <v>22</v>
      </c>
      <c r="B4996" s="24">
        <v>2.3E-2</v>
      </c>
      <c r="C4996" s="26">
        <v>2.7E-2</v>
      </c>
      <c r="D4996" s="24">
        <v>0.17199999999999999</v>
      </c>
      <c r="E4996" s="26">
        <v>0.26300000000000001</v>
      </c>
      <c r="F4996" s="26">
        <f>D4996/E4996*G4996</f>
        <v>0.25178707224334601</v>
      </c>
      <c r="G4996" s="26">
        <v>0.38500000000000001</v>
      </c>
      <c r="H4996" s="109" t="s">
        <v>847</v>
      </c>
    </row>
    <row r="4997" spans="1:8" ht="16.5" thickBot="1">
      <c r="A4997" s="12" t="s">
        <v>23</v>
      </c>
      <c r="B4997" s="24">
        <v>7.5540000000000003</v>
      </c>
      <c r="C4997" s="26">
        <v>12.566000000000001</v>
      </c>
      <c r="D4997" s="24">
        <v>6.8289999999999997</v>
      </c>
      <c r="E4997" s="26">
        <v>8.7279999999999998</v>
      </c>
      <c r="F4997" s="26">
        <v>6.4969999999999999</v>
      </c>
      <c r="G4997" s="26">
        <v>10.042999999999999</v>
      </c>
      <c r="H4997" s="109" t="s">
        <v>856</v>
      </c>
    </row>
    <row r="4998" spans="1:8" ht="16.5" thickBot="1">
      <c r="A4998" s="12" t="s">
        <v>24</v>
      </c>
      <c r="B4998" s="24">
        <v>6.6071428571428574E-4</v>
      </c>
      <c r="C4998" s="26">
        <v>1E-3</v>
      </c>
      <c r="D4998" s="24">
        <v>1E-3</v>
      </c>
      <c r="E4998" s="26">
        <v>2E-3</v>
      </c>
      <c r="F4998" s="26">
        <v>0</v>
      </c>
      <c r="G4998" s="26">
        <v>0</v>
      </c>
      <c r="H4998" s="109" t="s">
        <v>818</v>
      </c>
    </row>
    <row r="4999" spans="1:8" ht="16.5" thickBot="1">
      <c r="A4999" s="12" t="s">
        <v>25</v>
      </c>
      <c r="B4999" s="24">
        <v>0.28100000000000003</v>
      </c>
      <c r="C4999" s="26">
        <v>0.159</v>
      </c>
      <c r="D4999" s="24">
        <v>0.19500000000000001</v>
      </c>
      <c r="E4999" s="26">
        <v>0.19</v>
      </c>
      <c r="F4999" s="26">
        <v>0.152</v>
      </c>
      <c r="G4999" s="26">
        <v>0.253</v>
      </c>
      <c r="H4999" s="109" t="s">
        <v>26</v>
      </c>
    </row>
    <row r="5000" spans="1:8" ht="16.5" thickBot="1">
      <c r="A5000" s="12" t="s">
        <v>27</v>
      </c>
      <c r="B5000" s="24">
        <v>0.24199999999999999</v>
      </c>
      <c r="C5000" s="26">
        <v>0.20699999999999999</v>
      </c>
      <c r="D5000" s="24">
        <v>0.60399999999999998</v>
      </c>
      <c r="E5000" s="26">
        <v>0.70099999999999996</v>
      </c>
      <c r="F5000" s="26">
        <v>0</v>
      </c>
      <c r="G5000" s="26">
        <v>0</v>
      </c>
      <c r="H5000" s="109" t="s">
        <v>851</v>
      </c>
    </row>
    <row r="5001" spans="1:8" ht="16.5" thickBot="1">
      <c r="A5001" s="12" t="s">
        <v>28</v>
      </c>
      <c r="B5001" s="24">
        <v>1.242</v>
      </c>
      <c r="C5001" s="26">
        <v>4.4169999999999998</v>
      </c>
      <c r="D5001" s="24">
        <v>0.93</v>
      </c>
      <c r="E5001" s="26">
        <v>4.4960000000000004</v>
      </c>
      <c r="F5001" s="26">
        <f>D5001/E5001*G5001</f>
        <v>1.416719306049822</v>
      </c>
      <c r="G5001" s="26">
        <v>6.8490000000000002</v>
      </c>
      <c r="H5001" s="109" t="s">
        <v>853</v>
      </c>
    </row>
    <row r="5002" spans="1:8" ht="16.5" thickBot="1">
      <c r="A5002" s="12" t="s">
        <v>29</v>
      </c>
      <c r="B5002" s="24">
        <v>0</v>
      </c>
      <c r="C5002" s="26">
        <v>0</v>
      </c>
      <c r="D5002" s="24">
        <v>0</v>
      </c>
      <c r="E5002" s="26">
        <v>0</v>
      </c>
      <c r="F5002" s="26">
        <v>0</v>
      </c>
      <c r="G5002" s="26">
        <v>0.16500000000000001</v>
      </c>
      <c r="H5002" s="109" t="s">
        <v>821</v>
      </c>
    </row>
    <row r="5003" spans="1:8" ht="16.5" thickBot="1">
      <c r="A5003" s="12" t="s">
        <v>30</v>
      </c>
      <c r="B5003" s="24">
        <v>0.36599999999999999</v>
      </c>
      <c r="C5003" s="26">
        <v>1.109</v>
      </c>
      <c r="D5003" s="24">
        <v>0.67400000000000004</v>
      </c>
      <c r="E5003" s="26">
        <v>1.8440000000000001</v>
      </c>
      <c r="F5003" s="26">
        <v>0.69499999999999995</v>
      </c>
      <c r="G5003" s="26">
        <v>2.3820000000000001</v>
      </c>
      <c r="H5003" s="109" t="s">
        <v>848</v>
      </c>
    </row>
    <row r="5004" spans="1:8" ht="16.5" thickBot="1">
      <c r="A5004" s="12" t="s">
        <v>31</v>
      </c>
      <c r="B5004" s="24">
        <v>1.79</v>
      </c>
      <c r="C5004" s="26">
        <v>9.9610000000000003</v>
      </c>
      <c r="D5004" s="24">
        <v>1.653</v>
      </c>
      <c r="E5004" s="26">
        <v>10.012</v>
      </c>
      <c r="F5004" s="26">
        <v>1.802</v>
      </c>
      <c r="G5004" s="26">
        <v>11</v>
      </c>
      <c r="H5004" s="109" t="s">
        <v>849</v>
      </c>
    </row>
    <row r="5005" spans="1:8" ht="16.5" thickBot="1">
      <c r="A5005" s="12" t="s">
        <v>32</v>
      </c>
      <c r="B5005" s="24">
        <v>0</v>
      </c>
      <c r="C5005" s="26">
        <v>0</v>
      </c>
      <c r="D5005" s="24">
        <v>2E-3</v>
      </c>
      <c r="E5005" s="26">
        <v>1.0999999999999999E-2</v>
      </c>
      <c r="F5005" s="26">
        <v>0</v>
      </c>
      <c r="G5005" s="26">
        <v>0</v>
      </c>
      <c r="H5005" s="109" t="s">
        <v>854</v>
      </c>
    </row>
    <row r="5006" spans="1:8" ht="16.5" thickBot="1">
      <c r="A5006" s="12" t="s">
        <v>33</v>
      </c>
      <c r="B5006" s="24">
        <v>0.72690144546649149</v>
      </c>
      <c r="C5006" s="26">
        <v>3.3730000000000002</v>
      </c>
      <c r="D5006" s="24">
        <v>0.88400000000000001</v>
      </c>
      <c r="E5006" s="26">
        <v>3.6389999999999998</v>
      </c>
      <c r="F5006" s="26">
        <f>D5006/E5006*G5006</f>
        <v>1.1439285517999449</v>
      </c>
      <c r="G5006" s="26">
        <v>4.7089999999999996</v>
      </c>
      <c r="H5006" s="109" t="s">
        <v>852</v>
      </c>
    </row>
    <row r="5007" spans="1:8" ht="16.5" thickBot="1">
      <c r="A5007" s="12" t="s">
        <v>34</v>
      </c>
      <c r="B5007" s="24">
        <v>2.605</v>
      </c>
      <c r="C5007" s="26">
        <v>7.694</v>
      </c>
      <c r="D5007" s="24">
        <v>2.476</v>
      </c>
      <c r="E5007" s="26">
        <v>7.4909999999999997</v>
      </c>
      <c r="F5007" s="26">
        <v>2.218</v>
      </c>
      <c r="G5007" s="26">
        <v>7.2789999999999999</v>
      </c>
      <c r="H5007" s="109" t="s">
        <v>850</v>
      </c>
    </row>
    <row r="5008" spans="1:8" ht="16.5" thickBot="1">
      <c r="A5008" s="12" t="s">
        <v>35</v>
      </c>
      <c r="B5008" s="24">
        <v>0</v>
      </c>
      <c r="C5008" s="26">
        <v>0</v>
      </c>
      <c r="D5008" s="24">
        <v>0</v>
      </c>
      <c r="E5008" s="26">
        <v>0</v>
      </c>
      <c r="F5008" s="26">
        <v>0</v>
      </c>
      <c r="G5008" s="26">
        <v>0</v>
      </c>
      <c r="H5008" s="109" t="s">
        <v>36</v>
      </c>
    </row>
    <row r="5009" spans="1:8" ht="16.5" thickBot="1">
      <c r="A5009" s="54" t="s">
        <v>37</v>
      </c>
      <c r="B5009" s="27">
        <v>0.18099999999999999</v>
      </c>
      <c r="C5009" s="28">
        <v>0.153</v>
      </c>
      <c r="D5009" s="27">
        <v>0.30099999999999999</v>
      </c>
      <c r="E5009" s="28">
        <v>0.23799999999999999</v>
      </c>
      <c r="F5009" s="26">
        <v>0.437</v>
      </c>
      <c r="G5009" s="26">
        <v>0.34399999999999997</v>
      </c>
      <c r="H5009" s="108" t="s">
        <v>38</v>
      </c>
    </row>
    <row r="5010" spans="1:8" ht="16.5" thickBot="1">
      <c r="A5010" s="75" t="s">
        <v>552</v>
      </c>
      <c r="B5010" s="77">
        <f t="shared" ref="B5010" si="721">SUM(B4988:B5009)</f>
        <v>48.529562159752196</v>
      </c>
      <c r="C5010" s="77">
        <f t="shared" ref="C5010" si="722">SUM(C4988:C5009)</f>
        <v>98.895000000000024</v>
      </c>
      <c r="D5010" s="77">
        <f t="shared" ref="D5010" si="723">SUM(D4988:D5009)</f>
        <v>46.845999999999997</v>
      </c>
      <c r="E5010" s="77">
        <f t="shared" ref="E5010:G5010" si="724">SUM(E4988:E5009)</f>
        <v>102.08999999999997</v>
      </c>
      <c r="F5010" s="77">
        <f t="shared" si="724"/>
        <v>67.559434930093119</v>
      </c>
      <c r="G5010" s="77">
        <f t="shared" si="724"/>
        <v>116.58000000000003</v>
      </c>
      <c r="H5010" s="118" t="s">
        <v>855</v>
      </c>
    </row>
    <row r="5011" spans="1:8" ht="16.5" thickBot="1">
      <c r="A5011" s="75" t="s">
        <v>545</v>
      </c>
      <c r="B5011" s="77">
        <v>1180.4935430270664</v>
      </c>
      <c r="C5011" s="77">
        <v>2403.2829999999999</v>
      </c>
      <c r="D5011" s="77">
        <v>1249.1000186502106</v>
      </c>
      <c r="E5011" s="77">
        <v>2722.1239999999998</v>
      </c>
      <c r="F5011" s="126">
        <v>1352.8589999999999</v>
      </c>
      <c r="G5011" s="126">
        <v>2867.0010000000002</v>
      </c>
      <c r="H5011" s="112" t="s">
        <v>553</v>
      </c>
    </row>
    <row r="5015" spans="1:8">
      <c r="A5015" s="119" t="s">
        <v>439</v>
      </c>
      <c r="H5015" s="121" t="s">
        <v>440</v>
      </c>
    </row>
    <row r="5016" spans="1:8">
      <c r="A5016" s="97" t="s">
        <v>788</v>
      </c>
      <c r="H5016" s="46" t="s">
        <v>454</v>
      </c>
    </row>
    <row r="5017" spans="1:8" ht="16.5" customHeight="1" thickBot="1">
      <c r="A5017" s="68" t="s">
        <v>43</v>
      </c>
      <c r="E5017" s="38"/>
      <c r="G5017" s="38" t="s">
        <v>477</v>
      </c>
      <c r="H5017" s="38" t="s">
        <v>476</v>
      </c>
    </row>
    <row r="5018" spans="1:8" ht="16.5" thickBot="1">
      <c r="A5018" s="55" t="s">
        <v>7</v>
      </c>
      <c r="B5018" s="238">
        <v>2016</v>
      </c>
      <c r="C5018" s="239"/>
      <c r="D5018" s="238">
        <v>2017</v>
      </c>
      <c r="E5018" s="239"/>
      <c r="F5018" s="238">
        <v>2018</v>
      </c>
      <c r="G5018" s="239"/>
      <c r="H5018" s="56" t="s">
        <v>3</v>
      </c>
    </row>
    <row r="5019" spans="1:8">
      <c r="A5019" s="57"/>
      <c r="B5019" s="54" t="s">
        <v>46</v>
      </c>
      <c r="C5019" s="100" t="s">
        <v>47</v>
      </c>
      <c r="D5019" s="103" t="s">
        <v>46</v>
      </c>
      <c r="E5019" s="22" t="s">
        <v>47</v>
      </c>
      <c r="F5019" s="103" t="s">
        <v>46</v>
      </c>
      <c r="G5019" s="22" t="s">
        <v>47</v>
      </c>
      <c r="H5019" s="58"/>
    </row>
    <row r="5020" spans="1:8" ht="16.5" thickBot="1">
      <c r="A5020" s="59"/>
      <c r="B5020" s="23" t="s">
        <v>48</v>
      </c>
      <c r="C5020" s="23" t="s">
        <v>49</v>
      </c>
      <c r="D5020" s="107" t="s">
        <v>48</v>
      </c>
      <c r="E5020" s="2" t="s">
        <v>49</v>
      </c>
      <c r="F5020" s="107" t="s">
        <v>48</v>
      </c>
      <c r="G5020" s="2" t="s">
        <v>49</v>
      </c>
      <c r="H5020" s="60"/>
    </row>
    <row r="5021" spans="1:8" ht="17.25" thickTop="1" thickBot="1">
      <c r="A5021" s="12" t="s">
        <v>13</v>
      </c>
      <c r="B5021" s="24">
        <v>0.193</v>
      </c>
      <c r="C5021" s="26">
        <v>0.26900000000000002</v>
      </c>
      <c r="D5021" s="24">
        <v>0.35899999999999999</v>
      </c>
      <c r="E5021" s="26">
        <v>0.503</v>
      </c>
      <c r="F5021" s="26">
        <v>0.39600000000000002</v>
      </c>
      <c r="G5021" s="26">
        <v>0.54700000000000004</v>
      </c>
      <c r="H5021" s="109" t="s">
        <v>819</v>
      </c>
    </row>
    <row r="5022" spans="1:8" ht="16.5" thickBot="1">
      <c r="A5022" s="12" t="s">
        <v>14</v>
      </c>
      <c r="B5022" s="24">
        <v>1E-3</v>
      </c>
      <c r="C5022" s="26">
        <v>1.4999999999999999E-2</v>
      </c>
      <c r="D5022" s="24">
        <v>0.04</v>
      </c>
      <c r="E5022" s="26">
        <v>0.17499999999999999</v>
      </c>
      <c r="F5022" s="26">
        <v>5.7000000000000002E-2</v>
      </c>
      <c r="G5022" s="26">
        <v>0.82399999999999995</v>
      </c>
      <c r="H5022" s="109" t="s">
        <v>840</v>
      </c>
    </row>
    <row r="5023" spans="1:8" ht="16.5" thickBot="1">
      <c r="A5023" s="12" t="s">
        <v>15</v>
      </c>
      <c r="B5023" s="24">
        <v>2.5000000000000001E-4</v>
      </c>
      <c r="C5023" s="26">
        <v>1E-3</v>
      </c>
      <c r="D5023" s="24">
        <v>4.0000000000000001E-3</v>
      </c>
      <c r="E5023" s="26">
        <v>7.0000000000000001E-3</v>
      </c>
      <c r="F5023" s="26">
        <v>1E-3</v>
      </c>
      <c r="G5023" s="26">
        <v>2E-3</v>
      </c>
      <c r="H5023" s="109" t="s">
        <v>841</v>
      </c>
    </row>
    <row r="5024" spans="1:8" ht="16.5" thickBot="1">
      <c r="A5024" s="12" t="s">
        <v>16</v>
      </c>
      <c r="B5024" s="24">
        <v>0</v>
      </c>
      <c r="C5024" s="26">
        <v>0</v>
      </c>
      <c r="D5024" s="24">
        <v>0</v>
      </c>
      <c r="E5024" s="26">
        <v>0</v>
      </c>
      <c r="F5024" s="26">
        <v>0</v>
      </c>
      <c r="G5024" s="26">
        <v>0</v>
      </c>
      <c r="H5024" s="109" t="s">
        <v>844</v>
      </c>
    </row>
    <row r="5025" spans="1:8" ht="16.5" thickBot="1">
      <c r="A5025" s="12" t="s">
        <v>17</v>
      </c>
      <c r="B5025" s="24">
        <v>0</v>
      </c>
      <c r="C5025" s="26">
        <v>0</v>
      </c>
      <c r="D5025" s="24">
        <v>3.3479392030672332E-5</v>
      </c>
      <c r="E5025" s="26">
        <v>1E-3</v>
      </c>
      <c r="F5025" s="26">
        <v>1E-3</v>
      </c>
      <c r="G5025" s="26">
        <v>8.0000000000000002E-3</v>
      </c>
      <c r="H5025" s="109" t="s">
        <v>845</v>
      </c>
    </row>
    <row r="5026" spans="1:8" ht="16.5" thickBot="1">
      <c r="A5026" s="12" t="s">
        <v>18</v>
      </c>
      <c r="B5026" s="24">
        <v>3.7999999999999999E-2</v>
      </c>
      <c r="C5026" s="26">
        <v>9.7260000000000009</v>
      </c>
      <c r="D5026" s="24">
        <v>2.3E-2</v>
      </c>
      <c r="E5026" s="26">
        <v>13.178000000000001</v>
      </c>
      <c r="F5026" s="26">
        <v>16.516999999999999</v>
      </c>
      <c r="G5026" s="26">
        <v>7.569</v>
      </c>
      <c r="H5026" s="109" t="s">
        <v>820</v>
      </c>
    </row>
    <row r="5027" spans="1:8" ht="16.5" thickBot="1">
      <c r="A5027" s="12" t="s">
        <v>19</v>
      </c>
      <c r="B5027" s="24">
        <v>0</v>
      </c>
      <c r="C5027" s="26">
        <v>0</v>
      </c>
      <c r="D5027" s="24">
        <v>0</v>
      </c>
      <c r="E5027" s="26">
        <v>0</v>
      </c>
      <c r="F5027" s="26">
        <v>0</v>
      </c>
      <c r="G5027" s="26">
        <v>0</v>
      </c>
      <c r="H5027" s="109" t="s">
        <v>20</v>
      </c>
    </row>
    <row r="5028" spans="1:8" ht="16.5" thickBot="1">
      <c r="A5028" s="12" t="s">
        <v>21</v>
      </c>
      <c r="B5028" s="24">
        <v>0.214</v>
      </c>
      <c r="C5028" s="26">
        <v>0.27800000000000002</v>
      </c>
      <c r="D5028" s="24">
        <v>0.18628776978417266</v>
      </c>
      <c r="E5028" s="26">
        <v>0.24199999999999999</v>
      </c>
      <c r="F5028" s="26">
        <v>0.106</v>
      </c>
      <c r="G5028" s="26">
        <v>0.39600000000000002</v>
      </c>
      <c r="H5028" s="109" t="s">
        <v>846</v>
      </c>
    </row>
    <row r="5029" spans="1:8" ht="16.5" thickBot="1">
      <c r="A5029" s="12" t="s">
        <v>22</v>
      </c>
      <c r="B5029" s="24">
        <v>0</v>
      </c>
      <c r="C5029" s="26">
        <v>0</v>
      </c>
      <c r="D5029" s="24">
        <v>0</v>
      </c>
      <c r="E5029" s="26">
        <v>0</v>
      </c>
      <c r="F5029" s="26">
        <v>0</v>
      </c>
      <c r="G5029" s="26">
        <v>0</v>
      </c>
      <c r="H5029" s="109" t="s">
        <v>847</v>
      </c>
    </row>
    <row r="5030" spans="1:8" ht="16.5" thickBot="1">
      <c r="A5030" s="12" t="s">
        <v>23</v>
      </c>
      <c r="B5030" s="24">
        <v>1E-3</v>
      </c>
      <c r="C5030" s="26">
        <v>1E-3</v>
      </c>
      <c r="D5030" s="24">
        <v>0</v>
      </c>
      <c r="E5030" s="26">
        <v>0</v>
      </c>
      <c r="F5030" s="26">
        <v>0</v>
      </c>
      <c r="G5030" s="26">
        <v>0</v>
      </c>
      <c r="H5030" s="109" t="s">
        <v>856</v>
      </c>
    </row>
    <row r="5031" spans="1:8" ht="16.5" thickBot="1">
      <c r="A5031" s="12" t="s">
        <v>24</v>
      </c>
      <c r="B5031" s="24">
        <v>0</v>
      </c>
      <c r="C5031" s="26">
        <v>0</v>
      </c>
      <c r="D5031" s="24">
        <v>0</v>
      </c>
      <c r="E5031" s="26">
        <v>0</v>
      </c>
      <c r="F5031" s="26">
        <v>0</v>
      </c>
      <c r="G5031" s="26">
        <v>0</v>
      </c>
      <c r="H5031" s="109" t="s">
        <v>818</v>
      </c>
    </row>
    <row r="5032" spans="1:8" ht="16.5" thickBot="1">
      <c r="A5032" s="12" t="s">
        <v>25</v>
      </c>
      <c r="B5032" s="24">
        <v>0</v>
      </c>
      <c r="C5032" s="26">
        <v>0</v>
      </c>
      <c r="D5032" s="24">
        <v>0</v>
      </c>
      <c r="E5032" s="26">
        <v>0</v>
      </c>
      <c r="F5032" s="26">
        <v>0</v>
      </c>
      <c r="G5032" s="26">
        <v>0</v>
      </c>
      <c r="H5032" s="109" t="s">
        <v>26</v>
      </c>
    </row>
    <row r="5033" spans="1:8" ht="16.5" thickBot="1">
      <c r="A5033" s="12" t="s">
        <v>27</v>
      </c>
      <c r="B5033" s="24">
        <v>0</v>
      </c>
      <c r="C5033" s="26">
        <v>0</v>
      </c>
      <c r="D5033" s="24">
        <v>3.0000000000000001E-3</v>
      </c>
      <c r="E5033" s="26">
        <v>4.0000000000000001E-3</v>
      </c>
      <c r="F5033" s="26">
        <v>0</v>
      </c>
      <c r="G5033" s="26">
        <v>0</v>
      </c>
      <c r="H5033" s="109" t="s">
        <v>851</v>
      </c>
    </row>
    <row r="5034" spans="1:8" ht="16.5" thickBot="1">
      <c r="A5034" s="12" t="s">
        <v>28</v>
      </c>
      <c r="B5034" s="24">
        <v>2.631578947368421E-3</v>
      </c>
      <c r="C5034" s="26">
        <v>2.5000000000000001E-2</v>
      </c>
      <c r="D5034" s="24">
        <v>0</v>
      </c>
      <c r="E5034" s="26">
        <v>0</v>
      </c>
      <c r="F5034" s="26">
        <v>0</v>
      </c>
      <c r="G5034" s="26">
        <v>4.2000000000000003E-2</v>
      </c>
      <c r="H5034" s="109" t="s">
        <v>853</v>
      </c>
    </row>
    <row r="5035" spans="1:8" ht="16.5" thickBot="1">
      <c r="A5035" s="12" t="s">
        <v>29</v>
      </c>
      <c r="B5035" s="24">
        <v>0</v>
      </c>
      <c r="C5035" s="26">
        <v>0</v>
      </c>
      <c r="D5035" s="24">
        <v>0</v>
      </c>
      <c r="E5035" s="26">
        <v>0</v>
      </c>
      <c r="F5035" s="26">
        <v>0</v>
      </c>
      <c r="G5035" s="26">
        <v>0</v>
      </c>
      <c r="H5035" s="109" t="s">
        <v>821</v>
      </c>
    </row>
    <row r="5036" spans="1:8" ht="16.5" thickBot="1">
      <c r="A5036" s="12" t="s">
        <v>30</v>
      </c>
      <c r="B5036" s="24">
        <v>0</v>
      </c>
      <c r="C5036" s="26">
        <v>0</v>
      </c>
      <c r="D5036" s="24">
        <v>7.0000000000000001E-3</v>
      </c>
      <c r="E5036" s="26">
        <v>0.18</v>
      </c>
      <c r="F5036" s="26">
        <v>0</v>
      </c>
      <c r="G5036" s="26">
        <v>0</v>
      </c>
      <c r="H5036" s="109" t="s">
        <v>848</v>
      </c>
    </row>
    <row r="5037" spans="1:8" ht="16.5" thickBot="1">
      <c r="A5037" s="12" t="s">
        <v>31</v>
      </c>
      <c r="B5037" s="24">
        <v>4.0000000000000001E-3</v>
      </c>
      <c r="C5037" s="26">
        <v>3.7999999999999999E-2</v>
      </c>
      <c r="D5037" s="24">
        <v>3.0000000000000001E-3</v>
      </c>
      <c r="E5037" s="26">
        <v>2.3E-2</v>
      </c>
      <c r="F5037" s="26">
        <v>8.9999999999999993E-3</v>
      </c>
      <c r="G5037" s="26">
        <v>0.05</v>
      </c>
      <c r="H5037" s="109" t="s">
        <v>849</v>
      </c>
    </row>
    <row r="5038" spans="1:8" ht="16.5" thickBot="1">
      <c r="A5038" s="12" t="s">
        <v>32</v>
      </c>
      <c r="B5038" s="24">
        <v>0</v>
      </c>
      <c r="C5038" s="26">
        <v>0</v>
      </c>
      <c r="D5038" s="24">
        <v>0</v>
      </c>
      <c r="E5038" s="26">
        <v>0</v>
      </c>
      <c r="F5038" s="26">
        <v>0</v>
      </c>
      <c r="G5038" s="26">
        <v>0</v>
      </c>
      <c r="H5038" s="109" t="s">
        <v>854</v>
      </c>
    </row>
    <row r="5039" spans="1:8" ht="16.5" thickBot="1">
      <c r="A5039" s="12" t="s">
        <v>33</v>
      </c>
      <c r="B5039" s="24">
        <v>0</v>
      </c>
      <c r="C5039" s="26">
        <v>0</v>
      </c>
      <c r="D5039" s="24">
        <v>0</v>
      </c>
      <c r="E5039" s="26">
        <v>0</v>
      </c>
      <c r="F5039" s="26">
        <v>0</v>
      </c>
      <c r="G5039" s="26">
        <v>0</v>
      </c>
      <c r="H5039" s="109" t="s">
        <v>852</v>
      </c>
    </row>
    <row r="5040" spans="1:8" ht="16.5" thickBot="1">
      <c r="A5040" s="12" t="s">
        <v>34</v>
      </c>
      <c r="B5040" s="24">
        <v>2E-3</v>
      </c>
      <c r="C5040" s="26">
        <v>0.26900000000000002</v>
      </c>
      <c r="D5040" s="24">
        <v>1E-3</v>
      </c>
      <c r="E5040" s="26">
        <v>0.29299999999999998</v>
      </c>
      <c r="F5040" s="26">
        <v>2E-3</v>
      </c>
      <c r="G5040" s="26">
        <v>0.88200000000000001</v>
      </c>
      <c r="H5040" s="109" t="s">
        <v>850</v>
      </c>
    </row>
    <row r="5041" spans="1:8" ht="16.5" thickBot="1">
      <c r="A5041" s="12" t="s">
        <v>35</v>
      </c>
      <c r="B5041" s="24">
        <v>0</v>
      </c>
      <c r="C5041" s="26">
        <v>0</v>
      </c>
      <c r="D5041" s="24">
        <v>0</v>
      </c>
      <c r="E5041" s="26">
        <v>0</v>
      </c>
      <c r="F5041" s="26">
        <v>0</v>
      </c>
      <c r="G5041" s="26">
        <v>0</v>
      </c>
      <c r="H5041" s="109" t="s">
        <v>36</v>
      </c>
    </row>
    <row r="5042" spans="1:8" ht="16.5" thickBot="1">
      <c r="A5042" s="54" t="s">
        <v>37</v>
      </c>
      <c r="B5042" s="27">
        <v>0</v>
      </c>
      <c r="C5042" s="28">
        <v>0</v>
      </c>
      <c r="D5042" s="27">
        <v>0</v>
      </c>
      <c r="E5042" s="28">
        <v>0</v>
      </c>
      <c r="F5042" s="26">
        <v>0</v>
      </c>
      <c r="G5042" s="26">
        <v>0</v>
      </c>
      <c r="H5042" s="108" t="s">
        <v>38</v>
      </c>
    </row>
    <row r="5043" spans="1:8" ht="16.5" thickBot="1">
      <c r="A5043" s="75" t="s">
        <v>552</v>
      </c>
      <c r="B5043" s="77">
        <f t="shared" ref="B5043" si="725">SUM(B5021:B5042)</f>
        <v>0.45588157894736847</v>
      </c>
      <c r="C5043" s="77">
        <f t="shared" ref="C5043" si="726">SUM(C5021:C5042)</f>
        <v>10.622000000000002</v>
      </c>
      <c r="D5043" s="77">
        <f t="shared" ref="D5043" si="727">SUM(D5021:D5042)</f>
        <v>0.62632124917620335</v>
      </c>
      <c r="E5043" s="77">
        <f t="shared" ref="E5043:G5043" si="728">SUM(E5021:E5042)</f>
        <v>14.606</v>
      </c>
      <c r="F5043" s="77">
        <f t="shared" si="728"/>
        <v>17.088999999999999</v>
      </c>
      <c r="G5043" s="77">
        <f t="shared" si="728"/>
        <v>10.32</v>
      </c>
      <c r="H5043" s="118" t="s">
        <v>855</v>
      </c>
    </row>
    <row r="5044" spans="1:8" ht="16.5" thickBot="1">
      <c r="A5044" s="75" t="s">
        <v>545</v>
      </c>
      <c r="B5044" s="77">
        <v>6.28</v>
      </c>
      <c r="C5044" s="77">
        <v>781.92899999999997</v>
      </c>
      <c r="D5044" s="77">
        <v>5.8040000000000003</v>
      </c>
      <c r="E5044" s="77">
        <v>1225.9829999999999</v>
      </c>
      <c r="F5044" s="126">
        <f>D5044/E5044*G5044</f>
        <v>6.5360716062131363</v>
      </c>
      <c r="G5044" s="126">
        <v>1380.6189999999999</v>
      </c>
      <c r="H5044" s="112" t="s">
        <v>553</v>
      </c>
    </row>
    <row r="5046" spans="1:8">
      <c r="A5046" s="119" t="s">
        <v>441</v>
      </c>
      <c r="H5046" s="121" t="s">
        <v>442</v>
      </c>
    </row>
    <row r="5047" spans="1:8">
      <c r="A5047" s="97" t="s">
        <v>789</v>
      </c>
      <c r="H5047" s="47" t="s">
        <v>455</v>
      </c>
    </row>
    <row r="5048" spans="1:8" ht="16.5" customHeight="1" thickBot="1">
      <c r="A5048" s="68" t="s">
        <v>43</v>
      </c>
      <c r="E5048" s="38"/>
      <c r="G5048" s="38" t="s">
        <v>477</v>
      </c>
      <c r="H5048" s="38" t="s">
        <v>476</v>
      </c>
    </row>
    <row r="5049" spans="1:8" ht="16.5" thickBot="1">
      <c r="A5049" s="55" t="s">
        <v>7</v>
      </c>
      <c r="B5049" s="238">
        <v>2016</v>
      </c>
      <c r="C5049" s="239"/>
      <c r="D5049" s="238">
        <v>2017</v>
      </c>
      <c r="E5049" s="239"/>
      <c r="F5049" s="238">
        <v>2018</v>
      </c>
      <c r="G5049" s="239"/>
      <c r="H5049" s="56" t="s">
        <v>3</v>
      </c>
    </row>
    <row r="5050" spans="1:8">
      <c r="A5050" s="57"/>
      <c r="B5050" s="54" t="s">
        <v>46</v>
      </c>
      <c r="C5050" s="100" t="s">
        <v>47</v>
      </c>
      <c r="D5050" s="103" t="s">
        <v>46</v>
      </c>
      <c r="E5050" s="22" t="s">
        <v>47</v>
      </c>
      <c r="F5050" s="103" t="s">
        <v>46</v>
      </c>
      <c r="G5050" s="22" t="s">
        <v>47</v>
      </c>
      <c r="H5050" s="58"/>
    </row>
    <row r="5051" spans="1:8" ht="16.5" thickBot="1">
      <c r="A5051" s="59"/>
      <c r="B5051" s="23" t="s">
        <v>48</v>
      </c>
      <c r="C5051" s="23" t="s">
        <v>49</v>
      </c>
      <c r="D5051" s="107" t="s">
        <v>48</v>
      </c>
      <c r="E5051" s="2" t="s">
        <v>49</v>
      </c>
      <c r="F5051" s="107" t="s">
        <v>48</v>
      </c>
      <c r="G5051" s="2" t="s">
        <v>49</v>
      </c>
      <c r="H5051" s="60"/>
    </row>
    <row r="5052" spans="1:8" ht="17.25" thickTop="1" thickBot="1">
      <c r="A5052" s="12" t="s">
        <v>13</v>
      </c>
      <c r="B5052" s="24">
        <v>1.7470000000000001</v>
      </c>
      <c r="C5052" s="26">
        <v>3.2829999999999999</v>
      </c>
      <c r="D5052" s="24">
        <v>2.6459999999999999</v>
      </c>
      <c r="E5052" s="26">
        <v>3.3919999999999999</v>
      </c>
      <c r="F5052" s="26">
        <f>D5052/E5052*G5052</f>
        <v>1.996201061320755</v>
      </c>
      <c r="G5052" s="26">
        <v>2.5590000000000002</v>
      </c>
      <c r="H5052" s="109" t="s">
        <v>819</v>
      </c>
    </row>
    <row r="5053" spans="1:8" ht="16.5" thickBot="1">
      <c r="A5053" s="12" t="s">
        <v>14</v>
      </c>
      <c r="B5053" s="24">
        <v>9.9260000000000002</v>
      </c>
      <c r="C5053" s="26">
        <v>9.1460000000000008</v>
      </c>
      <c r="D5053" s="24">
        <v>9.375</v>
      </c>
      <c r="E5053" s="26">
        <v>8.9329999999999998</v>
      </c>
      <c r="F5053" s="26">
        <f t="shared" ref="F5053:F5075" si="729">D5053/E5053*G5053</f>
        <v>13.722993395275942</v>
      </c>
      <c r="G5053" s="26">
        <v>13.076000000000001</v>
      </c>
      <c r="H5053" s="109" t="s">
        <v>840</v>
      </c>
    </row>
    <row r="5054" spans="1:8" ht="16.5" thickBot="1">
      <c r="A5054" s="12" t="s">
        <v>15</v>
      </c>
      <c r="B5054" s="24">
        <v>1.2999999999999999E-2</v>
      </c>
      <c r="C5054" s="26">
        <v>5.1999999999999998E-2</v>
      </c>
      <c r="D5054" s="24">
        <v>1.7999999999999999E-2</v>
      </c>
      <c r="E5054" s="26">
        <v>0.122</v>
      </c>
      <c r="F5054" s="26">
        <f t="shared" si="729"/>
        <v>0.11581967213114755</v>
      </c>
      <c r="G5054" s="26">
        <v>0.78500000000000003</v>
      </c>
      <c r="H5054" s="109" t="s">
        <v>841</v>
      </c>
    </row>
    <row r="5055" spans="1:8" ht="16.5" thickBot="1">
      <c r="A5055" s="12" t="s">
        <v>16</v>
      </c>
      <c r="B5055" s="24">
        <v>1.5860000000000001</v>
      </c>
      <c r="C5055" s="26">
        <v>3.3969999999999998</v>
      </c>
      <c r="D5055" s="24">
        <v>1.736</v>
      </c>
      <c r="E5055" s="26">
        <v>3.83</v>
      </c>
      <c r="F5055" s="26">
        <f t="shared" si="729"/>
        <v>2.1303394255874673</v>
      </c>
      <c r="G5055" s="26">
        <v>4.7</v>
      </c>
      <c r="H5055" s="109" t="s">
        <v>844</v>
      </c>
    </row>
    <row r="5056" spans="1:8" ht="16.5" thickBot="1">
      <c r="A5056" s="12" t="s">
        <v>17</v>
      </c>
      <c r="B5056" s="24">
        <v>0</v>
      </c>
      <c r="C5056" s="26">
        <v>1E-3</v>
      </c>
      <c r="D5056" s="24">
        <v>1E-3</v>
      </c>
      <c r="E5056" s="26">
        <v>2E-3</v>
      </c>
      <c r="F5056" s="26">
        <f t="shared" si="729"/>
        <v>5.0000000000000001E-4</v>
      </c>
      <c r="G5056" s="26">
        <v>1E-3</v>
      </c>
      <c r="H5056" s="109" t="s">
        <v>845</v>
      </c>
    </row>
    <row r="5057" spans="1:8" ht="16.5" thickBot="1">
      <c r="A5057" s="12" t="s">
        <v>18</v>
      </c>
      <c r="B5057" s="24">
        <v>4.1000000000000002E-2</v>
      </c>
      <c r="C5057" s="26">
        <v>0.19900000000000001</v>
      </c>
      <c r="D5057" s="24">
        <v>2E-3</v>
      </c>
      <c r="E5057" s="26">
        <v>6.0000000000000001E-3</v>
      </c>
      <c r="F5057" s="26">
        <f t="shared" si="729"/>
        <v>0</v>
      </c>
      <c r="G5057" s="26">
        <v>0</v>
      </c>
      <c r="H5057" s="109" t="s">
        <v>820</v>
      </c>
    </row>
    <row r="5058" spans="1:8" ht="16.5" thickBot="1">
      <c r="A5058" s="12" t="s">
        <v>19</v>
      </c>
      <c r="B5058" s="24">
        <v>0</v>
      </c>
      <c r="C5058" s="26">
        <v>0</v>
      </c>
      <c r="D5058" s="24">
        <v>0</v>
      </c>
      <c r="E5058" s="26">
        <v>1E-3</v>
      </c>
      <c r="F5058" s="26">
        <f t="shared" si="729"/>
        <v>0</v>
      </c>
      <c r="G5058" s="26">
        <v>0</v>
      </c>
      <c r="H5058" s="109" t="s">
        <v>20</v>
      </c>
    </row>
    <row r="5059" spans="1:8" ht="16.5" thickBot="1">
      <c r="A5059" s="12" t="s">
        <v>21</v>
      </c>
      <c r="B5059" s="24">
        <v>1.9603830971659917</v>
      </c>
      <c r="C5059" s="26">
        <v>1.431</v>
      </c>
      <c r="D5059" s="24">
        <v>2.7069999999999999</v>
      </c>
      <c r="E5059" s="26">
        <v>1.976</v>
      </c>
      <c r="F5059" s="26">
        <f t="shared" si="729"/>
        <v>2.8344043522267204</v>
      </c>
      <c r="G5059" s="26">
        <v>2.069</v>
      </c>
      <c r="H5059" s="109" t="s">
        <v>846</v>
      </c>
    </row>
    <row r="5060" spans="1:8" ht="16.5" thickBot="1">
      <c r="A5060" s="12" t="s">
        <v>22</v>
      </c>
      <c r="B5060" s="24">
        <v>0</v>
      </c>
      <c r="C5060" s="26">
        <v>0</v>
      </c>
      <c r="D5060" s="24">
        <v>3.7037037037037037E-5</v>
      </c>
      <c r="E5060" s="26">
        <v>1E-3</v>
      </c>
      <c r="F5060" s="26">
        <f t="shared" si="729"/>
        <v>0</v>
      </c>
      <c r="G5060" s="26">
        <v>0</v>
      </c>
      <c r="H5060" s="109" t="s">
        <v>847</v>
      </c>
    </row>
    <row r="5061" spans="1:8" ht="16.5" thickBot="1">
      <c r="A5061" s="12" t="s">
        <v>23</v>
      </c>
      <c r="B5061" s="24">
        <v>3.226</v>
      </c>
      <c r="C5061" s="26">
        <v>1.7170000000000001</v>
      </c>
      <c r="D5061" s="24">
        <v>2.9159999999999999</v>
      </c>
      <c r="E5061" s="26">
        <v>1.5469999999999999</v>
      </c>
      <c r="F5061" s="26">
        <f t="shared" si="729"/>
        <v>7.1627666451195857</v>
      </c>
      <c r="G5061" s="26">
        <v>3.8</v>
      </c>
      <c r="H5061" s="109" t="s">
        <v>856</v>
      </c>
    </row>
    <row r="5062" spans="1:8" ht="16.5" thickBot="1">
      <c r="A5062" s="12" t="s">
        <v>24</v>
      </c>
      <c r="B5062" s="24">
        <v>0</v>
      </c>
      <c r="C5062" s="26">
        <v>0</v>
      </c>
      <c r="D5062" s="24">
        <v>7.0000000000000001E-3</v>
      </c>
      <c r="E5062" s="26">
        <v>2.3E-2</v>
      </c>
      <c r="F5062" s="26">
        <f t="shared" si="729"/>
        <v>5.1739130434782614E-3</v>
      </c>
      <c r="G5062" s="26">
        <v>1.7000000000000001E-2</v>
      </c>
      <c r="H5062" s="109" t="s">
        <v>818</v>
      </c>
    </row>
    <row r="5063" spans="1:8" ht="16.5" thickBot="1">
      <c r="A5063" s="12" t="s">
        <v>25</v>
      </c>
      <c r="B5063" s="24">
        <v>0</v>
      </c>
      <c r="C5063" s="26">
        <v>5.0000000000000001E-3</v>
      </c>
      <c r="D5063" s="24">
        <v>5.0000000000000001E-3</v>
      </c>
      <c r="E5063" s="26">
        <v>1.4E-2</v>
      </c>
      <c r="F5063" s="26">
        <f t="shared" si="729"/>
        <v>1.4285714285714286E-3</v>
      </c>
      <c r="G5063" s="26">
        <v>4.0000000000000001E-3</v>
      </c>
      <c r="H5063" s="109" t="s">
        <v>26</v>
      </c>
    </row>
    <row r="5064" spans="1:8" ht="16.5" thickBot="1">
      <c r="A5064" s="12" t="s">
        <v>27</v>
      </c>
      <c r="B5064" s="24">
        <v>0.27100000000000002</v>
      </c>
      <c r="C5064" s="26">
        <v>0.14599999999999999</v>
      </c>
      <c r="D5064" s="24">
        <v>0.121</v>
      </c>
      <c r="E5064" s="26">
        <v>0.14199999999999999</v>
      </c>
      <c r="F5064" s="26">
        <f t="shared" si="729"/>
        <v>0</v>
      </c>
      <c r="G5064" s="26">
        <v>0</v>
      </c>
      <c r="H5064" s="109" t="s">
        <v>851</v>
      </c>
    </row>
    <row r="5065" spans="1:8" ht="16.5" thickBot="1">
      <c r="A5065" s="12" t="s">
        <v>28</v>
      </c>
      <c r="B5065" s="24">
        <v>1.1928382978723404</v>
      </c>
      <c r="C5065" s="26">
        <v>2.173</v>
      </c>
      <c r="D5065" s="24">
        <v>0.129</v>
      </c>
      <c r="E5065" s="26">
        <v>0.23499999999999999</v>
      </c>
      <c r="F5065" s="26">
        <f t="shared" si="729"/>
        <v>1.0890893617021278</v>
      </c>
      <c r="G5065" s="26">
        <v>1.984</v>
      </c>
      <c r="H5065" s="109" t="s">
        <v>853</v>
      </c>
    </row>
    <row r="5066" spans="1:8" ht="16.5" thickBot="1">
      <c r="A5066" s="12" t="s">
        <v>29</v>
      </c>
      <c r="B5066" s="24">
        <v>0</v>
      </c>
      <c r="C5066" s="26">
        <v>0</v>
      </c>
      <c r="D5066" s="24">
        <v>0</v>
      </c>
      <c r="E5066" s="26">
        <v>0</v>
      </c>
      <c r="F5066" s="26">
        <v>0</v>
      </c>
      <c r="G5066" s="26">
        <v>1.4999999999999999E-2</v>
      </c>
      <c r="H5066" s="109" t="s">
        <v>821</v>
      </c>
    </row>
    <row r="5067" spans="1:8" ht="16.5" thickBot="1">
      <c r="A5067" s="12" t="s">
        <v>30</v>
      </c>
      <c r="B5067" s="24">
        <v>0.29799999999999999</v>
      </c>
      <c r="C5067" s="26">
        <v>0.53900000000000003</v>
      </c>
      <c r="D5067" s="24">
        <v>0.69599999999999995</v>
      </c>
      <c r="E5067" s="26">
        <v>0.56999999999999995</v>
      </c>
      <c r="F5067" s="26">
        <f t="shared" si="729"/>
        <v>0.70210526315789468</v>
      </c>
      <c r="G5067" s="26">
        <v>0.57499999999999996</v>
      </c>
      <c r="H5067" s="109" t="s">
        <v>848</v>
      </c>
    </row>
    <row r="5068" spans="1:8" ht="16.5" thickBot="1">
      <c r="A5068" s="12" t="s">
        <v>31</v>
      </c>
      <c r="B5068" s="24">
        <v>0.70299999999999996</v>
      </c>
      <c r="C5068" s="26">
        <v>0.49299999999999999</v>
      </c>
      <c r="D5068" s="24">
        <v>0.47</v>
      </c>
      <c r="E5068" s="26">
        <v>0.33100000000000002</v>
      </c>
      <c r="F5068" s="26">
        <f t="shared" si="729"/>
        <v>1.3816012084592144</v>
      </c>
      <c r="G5068" s="26">
        <v>0.97299999999999998</v>
      </c>
      <c r="H5068" s="109" t="s">
        <v>849</v>
      </c>
    </row>
    <row r="5069" spans="1:8" ht="16.5" thickBot="1">
      <c r="A5069" s="12" t="s">
        <v>32</v>
      </c>
      <c r="B5069" s="24">
        <v>0</v>
      </c>
      <c r="C5069" s="26">
        <v>0</v>
      </c>
      <c r="D5069" s="24">
        <v>0</v>
      </c>
      <c r="E5069" s="26">
        <v>0</v>
      </c>
      <c r="F5069" s="26">
        <v>0</v>
      </c>
      <c r="G5069" s="26">
        <v>0</v>
      </c>
      <c r="H5069" s="109" t="s">
        <v>854</v>
      </c>
    </row>
    <row r="5070" spans="1:8" ht="16.5" thickBot="1">
      <c r="A5070" s="12" t="s">
        <v>33</v>
      </c>
      <c r="B5070" s="24">
        <v>15.143080710397976</v>
      </c>
      <c r="C5070" s="26">
        <v>72.980999999999995</v>
      </c>
      <c r="D5070" s="24">
        <v>12.465999999999999</v>
      </c>
      <c r="E5070" s="26">
        <v>60.079000000000001</v>
      </c>
      <c r="F5070" s="26">
        <f t="shared" si="729"/>
        <v>10.574697048885632</v>
      </c>
      <c r="G5070" s="26">
        <v>50.963999999999999</v>
      </c>
      <c r="H5070" s="109" t="s">
        <v>852</v>
      </c>
    </row>
    <row r="5071" spans="1:8" ht="16.5" thickBot="1">
      <c r="A5071" s="12" t="s">
        <v>34</v>
      </c>
      <c r="B5071" s="24">
        <v>6.6589999999999998</v>
      </c>
      <c r="C5071" s="26">
        <v>17.402999999999999</v>
      </c>
      <c r="D5071" s="24">
        <v>7.2279999999999998</v>
      </c>
      <c r="E5071" s="26">
        <v>20.841000000000001</v>
      </c>
      <c r="F5071" s="26">
        <f t="shared" si="729"/>
        <v>9.2322518113334286</v>
      </c>
      <c r="G5071" s="26">
        <v>26.62</v>
      </c>
      <c r="H5071" s="109" t="s">
        <v>850</v>
      </c>
    </row>
    <row r="5072" spans="1:8" ht="16.5" thickBot="1">
      <c r="A5072" s="12" t="s">
        <v>35</v>
      </c>
      <c r="B5072" s="24">
        <v>0</v>
      </c>
      <c r="C5072" s="26">
        <v>0</v>
      </c>
      <c r="D5072" s="24">
        <v>0</v>
      </c>
      <c r="E5072" s="26">
        <v>0</v>
      </c>
      <c r="F5072" s="26">
        <v>0</v>
      </c>
      <c r="G5072" s="26">
        <v>0</v>
      </c>
      <c r="H5072" s="109" t="s">
        <v>36</v>
      </c>
    </row>
    <row r="5073" spans="1:8" ht="16.5" thickBot="1">
      <c r="A5073" s="54" t="s">
        <v>37</v>
      </c>
      <c r="B5073" s="27">
        <v>0</v>
      </c>
      <c r="C5073" s="28">
        <v>0</v>
      </c>
      <c r="D5073" s="27">
        <v>2E-3</v>
      </c>
      <c r="E5073" s="28">
        <v>0.03</v>
      </c>
      <c r="F5073" s="26">
        <f t="shared" si="729"/>
        <v>7.3333333333333323E-4</v>
      </c>
      <c r="G5073" s="26">
        <v>1.0999999999999999E-2</v>
      </c>
      <c r="H5073" s="108" t="s">
        <v>38</v>
      </c>
    </row>
    <row r="5074" spans="1:8" ht="16.5" thickBot="1">
      <c r="A5074" s="75" t="s">
        <v>552</v>
      </c>
      <c r="B5074" s="77">
        <f t="shared" ref="B5074" si="730">SUM(B5052:B5073)</f>
        <v>42.76630210543631</v>
      </c>
      <c r="C5074" s="77">
        <f t="shared" ref="C5074" si="731">SUM(C5052:C5073)</f>
        <v>112.96599999999998</v>
      </c>
      <c r="D5074" s="77">
        <f t="shared" ref="D5074" si="732">SUM(D5052:D5073)</f>
        <v>40.525037037037045</v>
      </c>
      <c r="E5074" s="77">
        <f t="shared" ref="E5074:G5074" si="733">SUM(E5052:E5073)</f>
        <v>102.07500000000002</v>
      </c>
      <c r="F5074" s="126">
        <f t="shared" si="729"/>
        <v>42.938078184341585</v>
      </c>
      <c r="G5074" s="77">
        <f t="shared" si="733"/>
        <v>108.15300000000001</v>
      </c>
      <c r="H5074" s="118" t="s">
        <v>855</v>
      </c>
    </row>
    <row r="5075" spans="1:8" ht="16.5" thickBot="1">
      <c r="A5075" s="75" t="s">
        <v>545</v>
      </c>
      <c r="B5075" s="77">
        <v>7162.8364792415414</v>
      </c>
      <c r="C5075" s="77">
        <v>19648.794000000002</v>
      </c>
      <c r="D5075" s="77">
        <v>8246.7872779818772</v>
      </c>
      <c r="E5075" s="77">
        <v>20772.135999999999</v>
      </c>
      <c r="F5075" s="126">
        <f t="shared" si="729"/>
        <v>8784.3641569924093</v>
      </c>
      <c r="G5075" s="126">
        <v>22126.192999999999</v>
      </c>
      <c r="H5075" s="112" t="s">
        <v>553</v>
      </c>
    </row>
    <row r="5077" spans="1:8">
      <c r="A5077" s="17"/>
      <c r="B5077" s="7"/>
      <c r="C5077" s="7"/>
      <c r="D5077" s="7"/>
      <c r="E5077" s="7"/>
      <c r="F5077" s="7"/>
      <c r="G5077" s="7"/>
    </row>
    <row r="5078" spans="1:8">
      <c r="A5078" s="119" t="s">
        <v>444</v>
      </c>
      <c r="H5078" s="121" t="s">
        <v>445</v>
      </c>
    </row>
    <row r="5079" spans="1:8" ht="21" customHeight="1">
      <c r="A5079" s="67" t="s">
        <v>790</v>
      </c>
      <c r="H5079" s="45" t="s">
        <v>88</v>
      </c>
    </row>
    <row r="5080" spans="1:8" ht="16.5" customHeight="1" thickBot="1">
      <c r="A5080" s="68" t="s">
        <v>43</v>
      </c>
      <c r="E5080" s="38"/>
      <c r="G5080" s="38" t="s">
        <v>477</v>
      </c>
      <c r="H5080" s="38" t="s">
        <v>476</v>
      </c>
    </row>
    <row r="5081" spans="1:8" ht="16.5" thickBot="1">
      <c r="A5081" s="55" t="s">
        <v>7</v>
      </c>
      <c r="B5081" s="238">
        <v>2016</v>
      </c>
      <c r="C5081" s="239"/>
      <c r="D5081" s="238">
        <v>2017</v>
      </c>
      <c r="E5081" s="239"/>
      <c r="F5081" s="240">
        <v>2018</v>
      </c>
      <c r="G5081" s="241"/>
      <c r="H5081" s="176" t="s">
        <v>3</v>
      </c>
    </row>
    <row r="5082" spans="1:8">
      <c r="A5082" s="57"/>
      <c r="B5082" s="54" t="s">
        <v>46</v>
      </c>
      <c r="C5082" s="100" t="s">
        <v>47</v>
      </c>
      <c r="D5082" s="103" t="s">
        <v>46</v>
      </c>
      <c r="E5082" s="22" t="s">
        <v>47</v>
      </c>
      <c r="F5082" s="177" t="s">
        <v>46</v>
      </c>
      <c r="G5082" s="178" t="s">
        <v>47</v>
      </c>
      <c r="H5082" s="179"/>
    </row>
    <row r="5083" spans="1:8" ht="16.5" thickBot="1">
      <c r="A5083" s="59"/>
      <c r="B5083" s="11" t="s">
        <v>48</v>
      </c>
      <c r="C5083" s="11" t="s">
        <v>49</v>
      </c>
      <c r="D5083" s="106" t="s">
        <v>48</v>
      </c>
      <c r="E5083" s="108" t="s">
        <v>49</v>
      </c>
      <c r="F5083" s="164" t="s">
        <v>48</v>
      </c>
      <c r="G5083" s="164" t="s">
        <v>49</v>
      </c>
      <c r="H5083" s="182"/>
    </row>
    <row r="5084" spans="1:8" ht="17.25" thickTop="1" thickBot="1">
      <c r="A5084" s="12" t="s">
        <v>13</v>
      </c>
      <c r="B5084" s="30">
        <f t="shared" ref="B5084:G5105" si="734">B5115+B5146+B5177+B5208+B5239+B5270+B5302+B5334+B5365+B5396+B5427+B5458+B5489+B5520+B5551+B5582+B5613+B5644</f>
        <v>110.06100000000001</v>
      </c>
      <c r="C5084" s="30">
        <f t="shared" si="734"/>
        <v>200.43700000000001</v>
      </c>
      <c r="D5084" s="30">
        <f t="shared" si="734"/>
        <v>97.737318399999992</v>
      </c>
      <c r="E5084" s="31">
        <f t="shared" si="734"/>
        <v>191.40100000000001</v>
      </c>
      <c r="F5084" s="223">
        <f t="shared" si="734"/>
        <v>108.46533104795203</v>
      </c>
      <c r="G5084" s="223">
        <f t="shared" si="734"/>
        <v>197.17199999999997</v>
      </c>
      <c r="H5084" s="183" t="s">
        <v>819</v>
      </c>
    </row>
    <row r="5085" spans="1:8" ht="16.5" thickBot="1">
      <c r="A5085" s="12" t="s">
        <v>14</v>
      </c>
      <c r="B5085" s="24">
        <f t="shared" si="734"/>
        <v>829.14100000000008</v>
      </c>
      <c r="C5085" s="24">
        <f t="shared" si="734"/>
        <v>1436.0139999999997</v>
      </c>
      <c r="D5085" s="24">
        <f t="shared" si="734"/>
        <v>772.27499999999998</v>
      </c>
      <c r="E5085" s="26">
        <f t="shared" si="734"/>
        <v>1295.3720000000001</v>
      </c>
      <c r="F5085" s="223">
        <f t="shared" ref="F5085:G5085" si="735">F5116+F5147+F5178+F5209+F5240+F5271+F5303+F5335+F5366+F5397+F5428+F5459+F5490+F5521+F5552+F5583+F5614+F5645</f>
        <v>887.41654416604945</v>
      </c>
      <c r="G5085" s="223">
        <f t="shared" si="735"/>
        <v>1784.971</v>
      </c>
      <c r="H5085" s="183" t="s">
        <v>840</v>
      </c>
    </row>
    <row r="5086" spans="1:8" ht="16.5" thickBot="1">
      <c r="A5086" s="12" t="s">
        <v>15</v>
      </c>
      <c r="B5086" s="24">
        <f t="shared" si="734"/>
        <v>55.896666666666661</v>
      </c>
      <c r="C5086" s="24">
        <f t="shared" si="734"/>
        <v>121.93799999999999</v>
      </c>
      <c r="D5086" s="24">
        <f t="shared" si="734"/>
        <v>73.273666666666671</v>
      </c>
      <c r="E5086" s="26">
        <f t="shared" si="734"/>
        <v>185.62699999999998</v>
      </c>
      <c r="F5086" s="223">
        <f t="shared" ref="F5086:G5086" si="736">F5117+F5148+F5179+F5210+F5241+F5272+F5304+F5336+F5367+F5398+F5429+F5460+F5491+F5522+F5553+F5584+F5615+F5646</f>
        <v>86.86771831526238</v>
      </c>
      <c r="G5086" s="223">
        <f t="shared" si="736"/>
        <v>249.91200000000001</v>
      </c>
      <c r="H5086" s="183" t="s">
        <v>841</v>
      </c>
    </row>
    <row r="5087" spans="1:8" ht="16.5" thickBot="1">
      <c r="A5087" s="12" t="s">
        <v>16</v>
      </c>
      <c r="B5087" s="24">
        <f t="shared" si="734"/>
        <v>132.82499999999999</v>
      </c>
      <c r="C5087" s="24">
        <f t="shared" si="734"/>
        <v>163.20700000000005</v>
      </c>
      <c r="D5087" s="24">
        <f t="shared" si="734"/>
        <v>158.86400000000003</v>
      </c>
      <c r="E5087" s="26">
        <f>E5118+E5149+E5180+E5211+E5242+E5273+E5305+E5337+E5368+E5399+E5430+E5461+E5492+E5523+E5554+E5585+E5616+E5647</f>
        <v>160.03399999999999</v>
      </c>
      <c r="F5087" s="223">
        <f t="shared" ref="F5087:G5087" si="737">F5118+F5149+F5180+F5211+F5242+F5273+F5305+F5337+F5368+F5399+F5430+F5461+F5492+F5523+F5554+F5585+F5616+F5647</f>
        <v>161.57995945986673</v>
      </c>
      <c r="G5087" s="223">
        <f t="shared" si="737"/>
        <v>176.35400000000001</v>
      </c>
      <c r="H5087" s="183" t="s">
        <v>844</v>
      </c>
    </row>
    <row r="5088" spans="1:8" ht="16.5" thickBot="1">
      <c r="A5088" s="12" t="s">
        <v>17</v>
      </c>
      <c r="B5088" s="24">
        <f t="shared" si="734"/>
        <v>16.542999999999999</v>
      </c>
      <c r="C5088" s="24">
        <f t="shared" si="734"/>
        <v>9.8829999999999991</v>
      </c>
      <c r="D5088" s="24">
        <f t="shared" si="734"/>
        <v>13.85</v>
      </c>
      <c r="E5088" s="26">
        <f t="shared" si="734"/>
        <v>9.9689999999999994</v>
      </c>
      <c r="F5088" s="223">
        <f t="shared" ref="F5088:G5088" si="738">F5119+F5150+F5181+F5212+F5243+F5274+F5306+F5338+F5369+F5400+F5431+F5462+F5493+F5524+F5555+F5586+F5617+F5648</f>
        <v>31.649827296442378</v>
      </c>
      <c r="G5088" s="223">
        <f t="shared" si="738"/>
        <v>18.113</v>
      </c>
      <c r="H5088" s="183" t="s">
        <v>845</v>
      </c>
    </row>
    <row r="5089" spans="1:8" ht="16.5" thickBot="1">
      <c r="A5089" s="12" t="s">
        <v>18</v>
      </c>
      <c r="B5089" s="24">
        <f t="shared" si="734"/>
        <v>0.23200000000000001</v>
      </c>
      <c r="C5089" s="24">
        <f t="shared" si="734"/>
        <v>0.69900000000000007</v>
      </c>
      <c r="D5089" s="24">
        <f t="shared" si="734"/>
        <v>0.14599999999999999</v>
      </c>
      <c r="E5089" s="26">
        <f t="shared" si="734"/>
        <v>1.0449999999999999</v>
      </c>
      <c r="F5089" s="223">
        <f t="shared" ref="F5089" si="739">F5120+F5151+F5182+F5213+F5244+F5275+F5307+F5339+F5370+F5401+F5432+F5463+F5494+F5525+F5556+F5587+F5618+F5649</f>
        <v>0</v>
      </c>
      <c r="G5089" s="223">
        <f>G5120+G5151+G5182+G5213+G5244+G5275+G5307+G5339+G5370+G5401+G5432+G5463+G5494+G5525+G5556+G5587+G5618+G5649</f>
        <v>0</v>
      </c>
      <c r="H5089" s="183" t="s">
        <v>820</v>
      </c>
    </row>
    <row r="5090" spans="1:8" ht="16.5" thickBot="1">
      <c r="A5090" s="12" t="s">
        <v>19</v>
      </c>
      <c r="B5090" s="24">
        <f t="shared" si="734"/>
        <v>37.45351505884237</v>
      </c>
      <c r="C5090" s="24">
        <f t="shared" si="734"/>
        <v>61.916999999999994</v>
      </c>
      <c r="D5090" s="24">
        <f t="shared" si="734"/>
        <v>40.82</v>
      </c>
      <c r="E5090" s="26">
        <f t="shared" si="734"/>
        <v>64.075000000000003</v>
      </c>
      <c r="F5090" s="223">
        <f t="shared" ref="F5090:G5090" si="740">F5121+F5152+F5183+F5214+F5245+F5276+F5308+F5340+F5371+F5402+F5433+F5464+F5495+F5526+F5557+F5588+F5619+F5650</f>
        <v>0.14268340202322968</v>
      </c>
      <c r="G5090" s="223">
        <f t="shared" si="740"/>
        <v>0.24199999999999999</v>
      </c>
      <c r="H5090" s="183" t="s">
        <v>20</v>
      </c>
    </row>
    <row r="5091" spans="1:8" ht="16.5" thickBot="1">
      <c r="A5091" s="12" t="s">
        <v>21</v>
      </c>
      <c r="B5091" s="24">
        <f t="shared" si="734"/>
        <v>953.07272838042957</v>
      </c>
      <c r="C5091" s="24">
        <f t="shared" si="734"/>
        <v>1026.7659999999998</v>
      </c>
      <c r="D5091" s="24">
        <f t="shared" si="734"/>
        <v>884.61781117418593</v>
      </c>
      <c r="E5091" s="26">
        <f t="shared" si="734"/>
        <v>995.5</v>
      </c>
      <c r="F5091" s="223">
        <f t="shared" ref="F5091:G5091" si="741">F5122+F5153+F5184+F5215+F5246+F5277+F5309+F5341+F5372+F5403+F5434+F5465+F5496+F5527+F5558+F5589+F5620+F5651</f>
        <v>893.94161296365678</v>
      </c>
      <c r="G5091" s="223">
        <f t="shared" si="741"/>
        <v>974.44100000000003</v>
      </c>
      <c r="H5091" s="183" t="s">
        <v>846</v>
      </c>
    </row>
    <row r="5092" spans="1:8" ht="16.5" thickBot="1">
      <c r="A5092" s="12" t="s">
        <v>22</v>
      </c>
      <c r="B5092" s="24">
        <f t="shared" si="734"/>
        <v>0.54299999999999993</v>
      </c>
      <c r="C5092" s="24">
        <f t="shared" si="734"/>
        <v>1.129</v>
      </c>
      <c r="D5092" s="24">
        <f t="shared" si="734"/>
        <v>2.6269999999999998</v>
      </c>
      <c r="E5092" s="26">
        <f t="shared" si="734"/>
        <v>42.678000000000004</v>
      </c>
      <c r="F5092" s="223">
        <f>F5123+F5154+F5185+F5216+F5247+F5278+F5310+F5342+F5373+F5404+F5435+F5466+F5497+F5528+F5559+F5590+F5621+F5652</f>
        <v>0.99536405155155161</v>
      </c>
      <c r="G5092" s="223">
        <f t="shared" ref="G5092" si="742">G5123+G5154+G5185+G5216+G5247+G5278+G5310+G5342+G5373+G5404+G5435+G5466+G5497+G5528+G5559+G5590+G5621+G5652</f>
        <v>0.97099999999999997</v>
      </c>
      <c r="H5092" s="183" t="s">
        <v>847</v>
      </c>
    </row>
    <row r="5093" spans="1:8" ht="16.5" thickBot="1">
      <c r="A5093" s="12" t="s">
        <v>23</v>
      </c>
      <c r="B5093" s="24">
        <f t="shared" si="734"/>
        <v>22.392393862612611</v>
      </c>
      <c r="C5093" s="24">
        <f t="shared" si="734"/>
        <v>37.83</v>
      </c>
      <c r="D5093" s="24">
        <f t="shared" si="734"/>
        <v>21.330891891891895</v>
      </c>
      <c r="E5093" s="26">
        <f t="shared" si="734"/>
        <v>34.500000000000007</v>
      </c>
      <c r="F5093" s="223">
        <f t="shared" ref="F5093:G5093" si="743">F5124+F5155+F5186+F5217+F5248+F5279+F5311+F5343+F5374+F5405+F5436+F5467+F5498+F5529+F5560+F5591+F5622+F5653</f>
        <v>26.505045889639639</v>
      </c>
      <c r="G5093" s="223">
        <f t="shared" si="743"/>
        <v>39.226000000000006</v>
      </c>
      <c r="H5093" s="183" t="s">
        <v>856</v>
      </c>
    </row>
    <row r="5094" spans="1:8" ht="16.5" thickBot="1">
      <c r="A5094" s="12" t="s">
        <v>24</v>
      </c>
      <c r="B5094" s="24">
        <f t="shared" si="734"/>
        <v>0.20100000000000001</v>
      </c>
      <c r="C5094" s="24">
        <f t="shared" si="734"/>
        <v>0.42300000000000004</v>
      </c>
      <c r="D5094" s="24">
        <f t="shared" si="734"/>
        <v>0.13</v>
      </c>
      <c r="E5094" s="26">
        <f t="shared" si="734"/>
        <v>0.39</v>
      </c>
      <c r="F5094" s="223">
        <f t="shared" ref="F5094:G5094" si="744">F5125+F5156+F5187+F5218+F5249+F5280+F5312+F5344+F5375+F5406+F5437+F5468+F5499+F5530+F5561+F5592+F5623+F5654</f>
        <v>0.11392163009404388</v>
      </c>
      <c r="G5094" s="223">
        <f t="shared" si="744"/>
        <v>0.746</v>
      </c>
      <c r="H5094" s="183" t="s">
        <v>818</v>
      </c>
    </row>
    <row r="5095" spans="1:8" ht="16.5" thickBot="1">
      <c r="A5095" s="12" t="s">
        <v>25</v>
      </c>
      <c r="B5095" s="24">
        <f t="shared" si="734"/>
        <v>3.1244423076923074</v>
      </c>
      <c r="C5095" s="24">
        <f t="shared" si="734"/>
        <v>3.7290000000000005</v>
      </c>
      <c r="D5095" s="24">
        <f t="shared" si="734"/>
        <v>2.186230769230769</v>
      </c>
      <c r="E5095" s="26">
        <f t="shared" si="734"/>
        <v>2.8479999999999994</v>
      </c>
      <c r="F5095" s="223">
        <f t="shared" ref="F5095:G5095" si="745">F5126+F5157+F5188+F5219+F5250+F5281+F5313+F5345+F5376+F5407+F5438+F5469+F5500+F5531+F5562+F5593+F5624+F5655</f>
        <v>4.0689032921810702</v>
      </c>
      <c r="G5095" s="223">
        <f t="shared" si="745"/>
        <v>4.819</v>
      </c>
      <c r="H5095" s="183" t="s">
        <v>26</v>
      </c>
    </row>
    <row r="5096" spans="1:8" ht="16.5" thickBot="1">
      <c r="A5096" s="12" t="s">
        <v>27</v>
      </c>
      <c r="B5096" s="24">
        <f t="shared" si="734"/>
        <v>211.62300000000002</v>
      </c>
      <c r="C5096" s="24">
        <f t="shared" si="734"/>
        <v>265.87400000000002</v>
      </c>
      <c r="D5096" s="24">
        <f t="shared" si="734"/>
        <v>184.77800000000002</v>
      </c>
      <c r="E5096" s="26">
        <f t="shared" si="734"/>
        <v>275.71699999999998</v>
      </c>
      <c r="F5096" s="223">
        <f t="shared" ref="F5096:G5096" si="746">F5127+F5158+F5189+F5220+F5251+F5282+F5314+F5346+F5377+F5408+F5439+F5470+F5501+F5532+F5563+F5594+F5625+F5656</f>
        <v>1.819</v>
      </c>
      <c r="G5096" s="223">
        <f t="shared" si="746"/>
        <v>2.5870000000000002</v>
      </c>
      <c r="H5096" s="183" t="s">
        <v>851</v>
      </c>
    </row>
    <row r="5097" spans="1:8" ht="16.5" thickBot="1">
      <c r="A5097" s="12" t="s">
        <v>28</v>
      </c>
      <c r="B5097" s="24">
        <f t="shared" si="734"/>
        <v>10.945614329027061</v>
      </c>
      <c r="C5097" s="24">
        <f t="shared" si="734"/>
        <v>31.302999999999997</v>
      </c>
      <c r="D5097" s="24">
        <f t="shared" si="734"/>
        <v>4.5010000000000003</v>
      </c>
      <c r="E5097" s="26">
        <f t="shared" si="734"/>
        <v>10.206999999999999</v>
      </c>
      <c r="F5097" s="223">
        <f>F5128+F5159+F5190+F5221+F5252+F5283+F5315+F5347+F5378+F5409+F5440+F5471+F5502+F5533+F5564+F5595+F5626+F5657</f>
        <v>14.735964371634614</v>
      </c>
      <c r="G5097" s="223">
        <f t="shared" ref="G5097" si="747">G5128+G5159+G5190+G5221+G5252+G5283+G5315+G5347+G5378+G5409+G5440+G5471+G5502+G5533+G5564+G5595+G5626+G5657</f>
        <v>36.686999999999998</v>
      </c>
      <c r="H5097" s="183" t="s">
        <v>853</v>
      </c>
    </row>
    <row r="5098" spans="1:8" ht="16.5" thickBot="1">
      <c r="A5098" s="12" t="s">
        <v>29</v>
      </c>
      <c r="B5098" s="24">
        <f t="shared" si="734"/>
        <v>2.004</v>
      </c>
      <c r="C5098" s="24">
        <f t="shared" si="734"/>
        <v>5.0090000000000003</v>
      </c>
      <c r="D5098" s="24">
        <f t="shared" si="734"/>
        <v>0.04</v>
      </c>
      <c r="E5098" s="26">
        <f t="shared" si="734"/>
        <v>0.189</v>
      </c>
      <c r="F5098" s="223">
        <f t="shared" ref="F5098:G5098" si="748">F5129+F5160+F5191+F5222+F5253+F5284+F5316+F5348+F5379+F5410+F5441+F5472+F5503+F5534+F5565+F5596+F5627+F5658</f>
        <v>0.17847222222222225</v>
      </c>
      <c r="G5098" s="223">
        <f t="shared" si="748"/>
        <v>3.4619999999999997</v>
      </c>
      <c r="H5098" s="183" t="s">
        <v>821</v>
      </c>
    </row>
    <row r="5099" spans="1:8" ht="16.5" thickBot="1">
      <c r="A5099" s="12" t="s">
        <v>30</v>
      </c>
      <c r="B5099" s="24">
        <f t="shared" si="734"/>
        <v>82.463999999999999</v>
      </c>
      <c r="C5099" s="24">
        <f t="shared" si="734"/>
        <v>152.83799999999999</v>
      </c>
      <c r="D5099" s="24">
        <f t="shared" si="734"/>
        <v>118.98699999999999</v>
      </c>
      <c r="E5099" s="26">
        <f t="shared" si="734"/>
        <v>215.32800000000003</v>
      </c>
      <c r="F5099" s="223">
        <f t="shared" ref="F5099:G5099" si="749">F5130+F5161+F5192+F5223+F5254+F5285+F5317+F5349+F5380+F5411+F5442+F5473+F5504+F5535+F5566+F5597+F5628+F5659</f>
        <v>100.19995020985453</v>
      </c>
      <c r="G5099" s="223">
        <f t="shared" si="749"/>
        <v>171.22199999999998</v>
      </c>
      <c r="H5099" s="183" t="s">
        <v>848</v>
      </c>
    </row>
    <row r="5100" spans="1:8" ht="16.5" thickBot="1">
      <c r="A5100" s="12" t="s">
        <v>31</v>
      </c>
      <c r="B5100" s="24">
        <f t="shared" si="734"/>
        <v>101.238</v>
      </c>
      <c r="C5100" s="24">
        <f t="shared" si="734"/>
        <v>234.69400000000002</v>
      </c>
      <c r="D5100" s="24">
        <f t="shared" si="734"/>
        <v>96.829000000000008</v>
      </c>
      <c r="E5100" s="26">
        <f t="shared" si="734"/>
        <v>222.20000000000002</v>
      </c>
      <c r="F5100" s="223">
        <f t="shared" ref="F5100:G5100" si="750">F5131+F5162+F5193+F5224+F5255+F5286+F5318+F5350+F5381+F5412+F5443+F5474+F5505+F5536+F5567+F5598+F5629+F5660</f>
        <v>94.276073830383638</v>
      </c>
      <c r="G5100" s="223">
        <f t="shared" si="750"/>
        <v>215.66300000000001</v>
      </c>
      <c r="H5100" s="183" t="s">
        <v>849</v>
      </c>
    </row>
    <row r="5101" spans="1:8" ht="16.5" thickBot="1">
      <c r="A5101" s="12" t="s">
        <v>32</v>
      </c>
      <c r="B5101" s="24">
        <f t="shared" si="734"/>
        <v>1.01</v>
      </c>
      <c r="C5101" s="24">
        <f t="shared" si="734"/>
        <v>2.3449999999999998</v>
      </c>
      <c r="D5101" s="24">
        <f t="shared" si="734"/>
        <v>0.67199999999999993</v>
      </c>
      <c r="E5101" s="26">
        <f t="shared" si="734"/>
        <v>0.85199999999999998</v>
      </c>
      <c r="F5101" s="223">
        <f t="shared" ref="F5101:G5101" si="751">F5132+F5163+F5194+F5225+F5256+F5287+F5319+F5351+F5382+F5413+F5444+F5475+F5506+F5537+F5568+F5599+F5630+F5661</f>
        <v>0.23889770354906054</v>
      </c>
      <c r="G5101" s="223">
        <f t="shared" si="751"/>
        <v>0.45800000000000007</v>
      </c>
      <c r="H5101" s="183" t="s">
        <v>854</v>
      </c>
    </row>
    <row r="5102" spans="1:8" ht="16.5" thickBot="1">
      <c r="A5102" s="12" t="s">
        <v>33</v>
      </c>
      <c r="B5102" s="24">
        <f t="shared" si="734"/>
        <v>473.4468070109217</v>
      </c>
      <c r="C5102" s="24">
        <f t="shared" si="734"/>
        <v>832.96199999999999</v>
      </c>
      <c r="D5102" s="24">
        <f t="shared" si="734"/>
        <v>467.48053349164405</v>
      </c>
      <c r="E5102" s="26">
        <f t="shared" si="734"/>
        <v>826.58400000000006</v>
      </c>
      <c r="F5102" s="223">
        <f t="shared" ref="F5102:G5102" si="752">F5133+F5164+F5195+F5226+F5257+F5288+F5320+F5352+F5383+F5414+F5445+F5476+F5507+F5538+F5569+F5600+F5631+F5662</f>
        <v>665.30906787471497</v>
      </c>
      <c r="G5102" s="223">
        <f t="shared" si="752"/>
        <v>894.30799999999999</v>
      </c>
      <c r="H5102" s="183" t="s">
        <v>852</v>
      </c>
    </row>
    <row r="5103" spans="1:8" ht="16.5" thickBot="1">
      <c r="A5103" s="12" t="s">
        <v>34</v>
      </c>
      <c r="B5103" s="24">
        <f t="shared" si="734"/>
        <v>361.57300000000004</v>
      </c>
      <c r="C5103" s="24">
        <f t="shared" si="734"/>
        <v>1001.4480000000001</v>
      </c>
      <c r="D5103" s="24">
        <f t="shared" si="734"/>
        <v>381.31200000000001</v>
      </c>
      <c r="E5103" s="26">
        <f t="shared" si="734"/>
        <v>1072.7169999999999</v>
      </c>
      <c r="F5103" s="223">
        <f t="shared" ref="F5103:G5103" si="753">F5134+F5165+F5196+F5227+F5258+F5289+F5321+F5353+F5384+F5415+F5446+F5477+F5508+F5539+F5570+F5601+F5632+F5663</f>
        <v>419.91901157691268</v>
      </c>
      <c r="G5103" s="223">
        <f t="shared" si="753"/>
        <v>1244.098</v>
      </c>
      <c r="H5103" s="183" t="s">
        <v>850</v>
      </c>
    </row>
    <row r="5104" spans="1:8" ht="16.5" thickBot="1">
      <c r="A5104" s="12" t="s">
        <v>35</v>
      </c>
      <c r="B5104" s="24">
        <f t="shared" si="734"/>
        <v>0.89600000000000002</v>
      </c>
      <c r="C5104" s="24">
        <f t="shared" si="734"/>
        <v>5.0679999999999996</v>
      </c>
      <c r="D5104" s="24">
        <f t="shared" si="734"/>
        <v>0.55599999999999994</v>
      </c>
      <c r="E5104" s="26">
        <f t="shared" si="734"/>
        <v>4.8840000000000003</v>
      </c>
      <c r="F5104" s="223">
        <f t="shared" ref="F5104:G5104" si="754">F5135+F5166+F5197+F5228+F5259+F5290+F5322+F5354+F5385+F5416+F5447+F5478+F5509+F5540+F5571+F5602+F5633+F5664</f>
        <v>0</v>
      </c>
      <c r="G5104" s="223">
        <f t="shared" si="754"/>
        <v>0</v>
      </c>
      <c r="H5104" s="183" t="s">
        <v>36</v>
      </c>
    </row>
    <row r="5105" spans="1:8" ht="16.5" thickBot="1">
      <c r="A5105" s="54" t="s">
        <v>37</v>
      </c>
      <c r="B5105" s="24">
        <f t="shared" si="734"/>
        <v>3.6709999999999994</v>
      </c>
      <c r="C5105" s="24">
        <f t="shared" si="734"/>
        <v>10.801</v>
      </c>
      <c r="D5105" s="24">
        <f t="shared" si="734"/>
        <v>5.1529999999999996</v>
      </c>
      <c r="E5105" s="26">
        <f t="shared" si="734"/>
        <v>8.7970000000000006</v>
      </c>
      <c r="F5105" s="223">
        <f t="shared" ref="F5105" si="755">F5136+F5167+F5198+F5229+F5260+F5291+F5323+F5355+F5386+F5417+F5448+F5479+F5510+F5541+F5572+F5603+F5634+F5665</f>
        <v>3.7750615384615376</v>
      </c>
      <c r="G5105" s="223">
        <f>G5136+G5167+G5198+G5229+G5260+G5291+G5323+G5355+G5386+G5417+G5448+G5479+G5510+G5541+G5572+G5603+G5634+G5665</f>
        <v>8.4079999999999995</v>
      </c>
      <c r="H5105" s="185" t="s">
        <v>38</v>
      </c>
    </row>
    <row r="5106" spans="1:8" ht="16.5" thickBot="1">
      <c r="A5106" s="75" t="s">
        <v>552</v>
      </c>
      <c r="B5106" s="77">
        <f t="shared" ref="B5106" si="756">SUM(B5084:B5105)</f>
        <v>3410.3571676161923</v>
      </c>
      <c r="C5106" s="77">
        <f t="shared" ref="C5106" si="757">SUM(C5084:C5105)</f>
        <v>5606.3140000000003</v>
      </c>
      <c r="D5106" s="77">
        <f t="shared" ref="D5106" si="758">SUM(D5084:D5105)</f>
        <v>3328.1664523936192</v>
      </c>
      <c r="E5106" s="79">
        <f t="shared" ref="E5106" si="759">SUM(E5084:E5105)</f>
        <v>5620.9139999999989</v>
      </c>
      <c r="F5106" s="226">
        <f t="shared" ref="F5106" si="760">F5137+F5168+F5199+F5230+F5261+F5292+F5324+F5356+F5387+F5418+F5449+F5480+F5511+F5542+F5573+F5604+F5635+F5666</f>
        <v>3526.9434464315918</v>
      </c>
      <c r="G5106" s="226">
        <f>G5137+G5168+G5199+G5230+G5261+G5292+G5324+G5356+G5387+G5418+G5449+G5480+G5511+G5542+G5573+G5604+G5635+G5666</f>
        <v>6023.86</v>
      </c>
      <c r="H5106" s="228" t="s">
        <v>855</v>
      </c>
    </row>
    <row r="5107" spans="1:8" ht="16.5" thickBot="1">
      <c r="A5107" s="75" t="s">
        <v>545</v>
      </c>
      <c r="B5107" s="77">
        <f>B5138+B5169+B5200+B5231+B5262+B5293+B5325+B5357+B5388+B5419+B5450+B5481+B5512+B5543+B5574+B5605+B5636+B5667</f>
        <v>102455.47744836537</v>
      </c>
      <c r="C5107" s="77">
        <f>C5138+C5169+C5200+C5231+C5262+C5293+C5325+C5357+C5388+C5419+C5450+C5481+C5512+C5543+C5574+C5605+C5636+C5667</f>
        <v>230076.005</v>
      </c>
      <c r="D5107" s="77">
        <f>D5138+D5169+D5200+D5231+D5262+D5293+D5325+D5357+D5388+D5419+D5450+D5481+D5512+D5543+D5574+D5605+D5636+D5667</f>
        <v>105365.37175082159</v>
      </c>
      <c r="E5107" s="79">
        <f>E5138+E5169+E5200+E5231+E5262+E5293+E5325+E5357+E5388+E5419+E5450+E5481+E5512+E5543+E5574+E5605+E5636+E5667</f>
        <v>246543.304</v>
      </c>
      <c r="F5107" s="226">
        <f t="shared" ref="F5107:G5107" si="761">F5138+F5169+F5200+F5231+F5262+F5293+F5325+F5357+F5388+F5419+F5450+F5481+F5512+F5543+F5574+F5605+F5636+F5667</f>
        <v>112573.27843691394</v>
      </c>
      <c r="G5107" s="226">
        <f t="shared" si="761"/>
        <v>269860.61300000001</v>
      </c>
      <c r="H5107" s="227" t="s">
        <v>553</v>
      </c>
    </row>
    <row r="5108" spans="1:8">
      <c r="A5108" s="17"/>
      <c r="B5108" s="7"/>
      <c r="C5108" s="7"/>
      <c r="D5108" s="7"/>
      <c r="E5108" s="7"/>
      <c r="F5108" s="7"/>
      <c r="G5108" s="7"/>
    </row>
    <row r="5109" spans="1:8">
      <c r="A5109" s="119" t="s">
        <v>447</v>
      </c>
      <c r="H5109" s="121" t="s">
        <v>448</v>
      </c>
    </row>
    <row r="5110" spans="1:8" ht="15.75" customHeight="1">
      <c r="A5110" s="67" t="s">
        <v>791</v>
      </c>
      <c r="H5110" s="4" t="s">
        <v>456</v>
      </c>
    </row>
    <row r="5111" spans="1:8" ht="16.5" customHeight="1" thickBot="1">
      <c r="A5111" s="68" t="s">
        <v>43</v>
      </c>
      <c r="E5111" s="38"/>
      <c r="G5111" s="38" t="s">
        <v>477</v>
      </c>
      <c r="H5111" s="38" t="s">
        <v>476</v>
      </c>
    </row>
    <row r="5112" spans="1:8" ht="16.5" thickBot="1">
      <c r="A5112" s="55" t="s">
        <v>7</v>
      </c>
      <c r="B5112" s="238">
        <v>2016</v>
      </c>
      <c r="C5112" s="239"/>
      <c r="D5112" s="238">
        <v>2017</v>
      </c>
      <c r="E5112" s="239"/>
      <c r="F5112" s="238">
        <v>2018</v>
      </c>
      <c r="G5112" s="239"/>
      <c r="H5112" s="56" t="s">
        <v>3</v>
      </c>
    </row>
    <row r="5113" spans="1:8">
      <c r="A5113" s="57"/>
      <c r="B5113" s="54" t="s">
        <v>46</v>
      </c>
      <c r="C5113" s="100" t="s">
        <v>47</v>
      </c>
      <c r="D5113" s="103" t="s">
        <v>46</v>
      </c>
      <c r="E5113" s="22" t="s">
        <v>47</v>
      </c>
      <c r="F5113" s="103" t="s">
        <v>46</v>
      </c>
      <c r="G5113" s="22" t="s">
        <v>47</v>
      </c>
      <c r="H5113" s="58"/>
    </row>
    <row r="5114" spans="1:8" ht="16.5" thickBot="1">
      <c r="A5114" s="59"/>
      <c r="B5114" s="23" t="s">
        <v>48</v>
      </c>
      <c r="C5114" s="23" t="s">
        <v>49</v>
      </c>
      <c r="D5114" s="107" t="s">
        <v>48</v>
      </c>
      <c r="E5114" s="2" t="s">
        <v>49</v>
      </c>
      <c r="F5114" s="107" t="s">
        <v>48</v>
      </c>
      <c r="G5114" s="2" t="s">
        <v>49</v>
      </c>
      <c r="H5114" s="60"/>
    </row>
    <row r="5115" spans="1:8" ht="17.25" thickTop="1" thickBot="1">
      <c r="A5115" s="12" t="s">
        <v>13</v>
      </c>
      <c r="B5115" s="24">
        <v>4.7779999999999996</v>
      </c>
      <c r="C5115" s="26">
        <v>13.117000000000001</v>
      </c>
      <c r="D5115" s="24">
        <v>3.24</v>
      </c>
      <c r="E5115" s="26">
        <v>10.103999999999999</v>
      </c>
      <c r="F5115" s="26">
        <v>2.7370000000000001</v>
      </c>
      <c r="G5115" s="26">
        <v>8.641</v>
      </c>
      <c r="H5115" s="109" t="s">
        <v>819</v>
      </c>
    </row>
    <row r="5116" spans="1:8" ht="16.5" thickBot="1">
      <c r="A5116" s="12" t="s">
        <v>14</v>
      </c>
      <c r="B5116" s="24">
        <v>2.851</v>
      </c>
      <c r="C5116" s="26">
        <v>6.4169999999999998</v>
      </c>
      <c r="D5116" s="24">
        <v>2.4550000000000001</v>
      </c>
      <c r="E5116" s="26">
        <v>5.0510000000000002</v>
      </c>
      <c r="F5116" s="26">
        <v>2.0329999999999999</v>
      </c>
      <c r="G5116" s="26">
        <v>5.9210000000000003</v>
      </c>
      <c r="H5116" s="109" t="s">
        <v>840</v>
      </c>
    </row>
    <row r="5117" spans="1:8" ht="16.5" thickBot="1">
      <c r="A5117" s="12" t="s">
        <v>15</v>
      </c>
      <c r="B5117" s="24">
        <v>1.4E-2</v>
      </c>
      <c r="C5117" s="26">
        <v>6.4000000000000001E-2</v>
      </c>
      <c r="D5117" s="24">
        <v>8.0000000000000002E-3</v>
      </c>
      <c r="E5117" s="26">
        <v>4.2000000000000003E-2</v>
      </c>
      <c r="F5117" s="26">
        <v>1.7000000000000001E-2</v>
      </c>
      <c r="G5117" s="26">
        <v>8.5999999999999993E-2</v>
      </c>
      <c r="H5117" s="109" t="s">
        <v>841</v>
      </c>
    </row>
    <row r="5118" spans="1:8" ht="16.5" thickBot="1">
      <c r="A5118" s="12" t="s">
        <v>16</v>
      </c>
      <c r="B5118" s="24">
        <v>0.112</v>
      </c>
      <c r="C5118" s="26">
        <v>0.19500000000000001</v>
      </c>
      <c r="D5118" s="24">
        <v>0.191</v>
      </c>
      <c r="E5118" s="26">
        <v>0.27</v>
      </c>
      <c r="F5118" s="26">
        <v>0.36699999999999999</v>
      </c>
      <c r="G5118" s="26">
        <v>0.66200000000000003</v>
      </c>
      <c r="H5118" s="109" t="s">
        <v>844</v>
      </c>
    </row>
    <row r="5119" spans="1:8" ht="16.5" thickBot="1">
      <c r="A5119" s="12" t="s">
        <v>17</v>
      </c>
      <c r="B5119" s="24">
        <v>0</v>
      </c>
      <c r="C5119" s="26">
        <v>0</v>
      </c>
      <c r="D5119" s="24">
        <v>0</v>
      </c>
      <c r="E5119" s="26">
        <v>0</v>
      </c>
      <c r="F5119" s="26">
        <v>0</v>
      </c>
      <c r="G5119" s="26">
        <v>2E-3</v>
      </c>
      <c r="H5119" s="109" t="s">
        <v>845</v>
      </c>
    </row>
    <row r="5120" spans="1:8" ht="16.5" thickBot="1">
      <c r="A5120" s="12" t="s">
        <v>18</v>
      </c>
      <c r="B5120" s="24">
        <v>0</v>
      </c>
      <c r="C5120" s="26">
        <v>0</v>
      </c>
      <c r="D5120" s="24">
        <v>0</v>
      </c>
      <c r="E5120" s="26">
        <v>0</v>
      </c>
      <c r="F5120" s="26">
        <v>0</v>
      </c>
      <c r="G5120" s="26">
        <v>0</v>
      </c>
      <c r="H5120" s="109" t="s">
        <v>820</v>
      </c>
    </row>
    <row r="5121" spans="1:8" ht="16.5" thickBot="1">
      <c r="A5121" s="12" t="s">
        <v>19</v>
      </c>
      <c r="B5121" s="24">
        <v>0</v>
      </c>
      <c r="C5121" s="26">
        <v>0</v>
      </c>
      <c r="D5121" s="24">
        <v>0</v>
      </c>
      <c r="E5121" s="26">
        <v>0</v>
      </c>
      <c r="F5121" s="26">
        <v>0</v>
      </c>
      <c r="G5121" s="26">
        <v>0</v>
      </c>
      <c r="H5121" s="109" t="s">
        <v>20</v>
      </c>
    </row>
    <row r="5122" spans="1:8" ht="16.5" thickBot="1">
      <c r="A5122" s="12" t="s">
        <v>21</v>
      </c>
      <c r="B5122" s="24">
        <v>2.5209999999999999</v>
      </c>
      <c r="C5122" s="26">
        <v>13.285</v>
      </c>
      <c r="D5122" s="24">
        <v>4.4530000000000003</v>
      </c>
      <c r="E5122" s="26">
        <v>11.867000000000001</v>
      </c>
      <c r="F5122" s="26">
        <v>5.5460000000000003</v>
      </c>
      <c r="G5122" s="26">
        <v>10.233000000000001</v>
      </c>
      <c r="H5122" s="109" t="s">
        <v>846</v>
      </c>
    </row>
    <row r="5123" spans="1:8" ht="16.5" thickBot="1">
      <c r="A5123" s="12" t="s">
        <v>22</v>
      </c>
      <c r="B5123" s="24">
        <v>0</v>
      </c>
      <c r="C5123" s="26">
        <v>0</v>
      </c>
      <c r="D5123" s="24">
        <v>0</v>
      </c>
      <c r="E5123" s="26">
        <v>0</v>
      </c>
      <c r="F5123" s="26">
        <v>0</v>
      </c>
      <c r="G5123" s="26">
        <v>0</v>
      </c>
      <c r="H5123" s="109" t="s">
        <v>847</v>
      </c>
    </row>
    <row r="5124" spans="1:8" ht="16.5" thickBot="1">
      <c r="A5124" s="12" t="s">
        <v>23</v>
      </c>
      <c r="B5124" s="24">
        <v>0</v>
      </c>
      <c r="C5124" s="26">
        <v>0</v>
      </c>
      <c r="D5124" s="24">
        <v>0</v>
      </c>
      <c r="E5124" s="26">
        <v>0</v>
      </c>
      <c r="F5124" s="26">
        <v>2E-3</v>
      </c>
      <c r="G5124" s="26">
        <v>1.2E-2</v>
      </c>
      <c r="H5124" s="109" t="s">
        <v>856</v>
      </c>
    </row>
    <row r="5125" spans="1:8" ht="16.5" thickBot="1">
      <c r="A5125" s="12" t="s">
        <v>24</v>
      </c>
      <c r="B5125" s="24">
        <v>0</v>
      </c>
      <c r="C5125" s="26">
        <v>0</v>
      </c>
      <c r="D5125" s="24">
        <v>0</v>
      </c>
      <c r="E5125" s="26">
        <v>0</v>
      </c>
      <c r="F5125" s="26">
        <v>0</v>
      </c>
      <c r="G5125" s="26">
        <v>0</v>
      </c>
      <c r="H5125" s="109" t="s">
        <v>818</v>
      </c>
    </row>
    <row r="5126" spans="1:8" ht="16.5" thickBot="1">
      <c r="A5126" s="12" t="s">
        <v>25</v>
      </c>
      <c r="B5126" s="24">
        <v>0</v>
      </c>
      <c r="C5126" s="26">
        <v>0</v>
      </c>
      <c r="D5126" s="24">
        <v>0</v>
      </c>
      <c r="E5126" s="26">
        <v>0</v>
      </c>
      <c r="F5126" s="26">
        <v>1.2999999999999999E-2</v>
      </c>
      <c r="G5126" s="26">
        <v>7.2999999999999995E-2</v>
      </c>
      <c r="H5126" s="109" t="s">
        <v>26</v>
      </c>
    </row>
    <row r="5127" spans="1:8" ht="16.5" thickBot="1">
      <c r="A5127" s="12" t="s">
        <v>27</v>
      </c>
      <c r="B5127" s="24">
        <v>5.7000000000000002E-2</v>
      </c>
      <c r="C5127" s="26">
        <v>8.5999999999999993E-2</v>
      </c>
      <c r="D5127" s="24">
        <v>7.0000000000000001E-3</v>
      </c>
      <c r="E5127" s="26">
        <v>4.0000000000000001E-3</v>
      </c>
      <c r="F5127" s="26">
        <v>0</v>
      </c>
      <c r="G5127" s="26">
        <v>0</v>
      </c>
      <c r="H5127" s="109" t="s">
        <v>851</v>
      </c>
    </row>
    <row r="5128" spans="1:8" ht="16.5" thickBot="1">
      <c r="A5128" s="12" t="s">
        <v>28</v>
      </c>
      <c r="B5128" s="24">
        <v>1.9350000000000001</v>
      </c>
      <c r="C5128" s="26">
        <v>6.851</v>
      </c>
      <c r="D5128" s="24">
        <v>0.30199999999999999</v>
      </c>
      <c r="E5128" s="26">
        <v>1.33</v>
      </c>
      <c r="F5128" s="26">
        <f>D5128/E5128*G5128</f>
        <v>1.6691744360902254</v>
      </c>
      <c r="G5128" s="26">
        <v>7.351</v>
      </c>
      <c r="H5128" s="109" t="s">
        <v>853</v>
      </c>
    </row>
    <row r="5129" spans="1:8" ht="16.5" thickBot="1">
      <c r="A5129" s="12" t="s">
        <v>29</v>
      </c>
      <c r="B5129" s="24">
        <v>0</v>
      </c>
      <c r="C5129" s="26">
        <v>0</v>
      </c>
      <c r="D5129" s="24">
        <v>1.4999999999999999E-2</v>
      </c>
      <c r="E5129" s="26">
        <v>8.1000000000000003E-2</v>
      </c>
      <c r="F5129" s="26">
        <v>1.4999999999999999E-2</v>
      </c>
      <c r="G5129" s="26">
        <v>8.1000000000000003E-2</v>
      </c>
      <c r="H5129" s="109" t="s">
        <v>821</v>
      </c>
    </row>
    <row r="5130" spans="1:8" ht="16.5" thickBot="1">
      <c r="A5130" s="12" t="s">
        <v>30</v>
      </c>
      <c r="B5130" s="24">
        <v>1.605</v>
      </c>
      <c r="C5130" s="26">
        <v>6.6680000000000001</v>
      </c>
      <c r="D5130" s="24">
        <v>4.2489999999999997</v>
      </c>
      <c r="E5130" s="26">
        <v>18.631</v>
      </c>
      <c r="F5130" s="26">
        <v>0.38500000000000001</v>
      </c>
      <c r="G5130" s="26">
        <v>1.863</v>
      </c>
      <c r="H5130" s="109" t="s">
        <v>848</v>
      </c>
    </row>
    <row r="5131" spans="1:8" ht="16.5" thickBot="1">
      <c r="A5131" s="12" t="s">
        <v>31</v>
      </c>
      <c r="B5131" s="24">
        <v>3.1E-2</v>
      </c>
      <c r="C5131" s="26">
        <v>0.20899999999999999</v>
      </c>
      <c r="D5131" s="24">
        <v>3.9E-2</v>
      </c>
      <c r="E5131" s="26">
        <v>0.20300000000000001</v>
      </c>
      <c r="F5131" s="26">
        <v>6.7000000000000004E-2</v>
      </c>
      <c r="G5131" s="26">
        <v>0.17199999999999999</v>
      </c>
      <c r="H5131" s="109" t="s">
        <v>849</v>
      </c>
    </row>
    <row r="5132" spans="1:8" ht="16.5" thickBot="1">
      <c r="A5132" s="12" t="s">
        <v>32</v>
      </c>
      <c r="B5132" s="24">
        <v>0</v>
      </c>
      <c r="C5132" s="26">
        <v>0</v>
      </c>
      <c r="D5132" s="24">
        <v>0</v>
      </c>
      <c r="E5132" s="26">
        <v>0</v>
      </c>
      <c r="F5132" s="26">
        <v>0</v>
      </c>
      <c r="G5132" s="26">
        <v>0</v>
      </c>
      <c r="H5132" s="109" t="s">
        <v>854</v>
      </c>
    </row>
    <row r="5133" spans="1:8" ht="16.5" thickBot="1">
      <c r="A5133" s="12" t="s">
        <v>33</v>
      </c>
      <c r="B5133" s="24">
        <v>5.0000000000000001E-3</v>
      </c>
      <c r="C5133" s="26">
        <v>1.9E-2</v>
      </c>
      <c r="D5133" s="24">
        <v>2.631578947368421E-4</v>
      </c>
      <c r="E5133" s="26">
        <v>1E-3</v>
      </c>
      <c r="F5133" s="26">
        <v>2E-3</v>
      </c>
      <c r="G5133" s="26">
        <v>0.01</v>
      </c>
      <c r="H5133" s="109" t="s">
        <v>852</v>
      </c>
    </row>
    <row r="5134" spans="1:8" ht="16.5" thickBot="1">
      <c r="A5134" s="12" t="s">
        <v>34</v>
      </c>
      <c r="B5134" s="24">
        <v>0.16600000000000001</v>
      </c>
      <c r="C5134" s="26">
        <v>0.64500000000000002</v>
      </c>
      <c r="D5134" s="24">
        <v>0.16600000000000001</v>
      </c>
      <c r="E5134" s="26">
        <v>0.64400000000000002</v>
      </c>
      <c r="F5134" s="26">
        <v>4.2000000000000003E-2</v>
      </c>
      <c r="G5134" s="26">
        <v>0.17</v>
      </c>
      <c r="H5134" s="109" t="s">
        <v>850</v>
      </c>
    </row>
    <row r="5135" spans="1:8" ht="16.5" thickBot="1">
      <c r="A5135" s="12" t="s">
        <v>35</v>
      </c>
      <c r="B5135" s="24">
        <v>0</v>
      </c>
      <c r="C5135" s="26">
        <v>0</v>
      </c>
      <c r="D5135" s="24">
        <v>0</v>
      </c>
      <c r="E5135" s="26">
        <v>0</v>
      </c>
      <c r="F5135" s="26">
        <v>0</v>
      </c>
      <c r="G5135" s="26">
        <v>0</v>
      </c>
      <c r="H5135" s="109" t="s">
        <v>36</v>
      </c>
    </row>
    <row r="5136" spans="1:8" ht="16.5" thickBot="1">
      <c r="A5136" s="54" t="s">
        <v>37</v>
      </c>
      <c r="B5136" s="27">
        <v>0</v>
      </c>
      <c r="C5136" s="28">
        <v>0</v>
      </c>
      <c r="D5136" s="27">
        <v>0</v>
      </c>
      <c r="E5136" s="28">
        <v>0</v>
      </c>
      <c r="F5136" s="26">
        <v>0</v>
      </c>
      <c r="G5136" s="26">
        <v>0</v>
      </c>
      <c r="H5136" s="108" t="s">
        <v>38</v>
      </c>
    </row>
    <row r="5137" spans="1:8" ht="16.5" thickBot="1">
      <c r="A5137" s="75" t="s">
        <v>552</v>
      </c>
      <c r="B5137" s="77">
        <f t="shared" ref="B5137" si="762">SUM(B5115:B5136)</f>
        <v>14.075000000000003</v>
      </c>
      <c r="C5137" s="77">
        <f t="shared" ref="C5137" si="763">SUM(C5115:C5136)</f>
        <v>47.556000000000004</v>
      </c>
      <c r="D5137" s="77">
        <f t="shared" ref="D5137" si="764">SUM(D5115:D5136)</f>
        <v>15.125263157894739</v>
      </c>
      <c r="E5137" s="77">
        <f t="shared" ref="E5137:G5137" si="765">SUM(E5115:E5136)</f>
        <v>48.227999999999994</v>
      </c>
      <c r="F5137" s="77">
        <f t="shared" si="765"/>
        <v>12.895174436090226</v>
      </c>
      <c r="G5137" s="77">
        <f t="shared" si="765"/>
        <v>35.277000000000001</v>
      </c>
      <c r="H5137" s="118" t="s">
        <v>855</v>
      </c>
    </row>
    <row r="5138" spans="1:8" ht="16.5" thickBot="1">
      <c r="A5138" s="75" t="s">
        <v>545</v>
      </c>
      <c r="B5138" s="77">
        <v>1227.3530000000001</v>
      </c>
      <c r="C5138" s="77">
        <v>4522.152</v>
      </c>
      <c r="D5138" s="77">
        <v>1283.5920000000001</v>
      </c>
      <c r="E5138" s="77">
        <v>4953.3680000000004</v>
      </c>
      <c r="F5138" s="126">
        <v>1330.5170000000001</v>
      </c>
      <c r="G5138" s="126">
        <v>5238.777</v>
      </c>
      <c r="H5138" s="112" t="s">
        <v>553</v>
      </c>
    </row>
    <row r="5139" spans="1:8">
      <c r="A5139" s="86"/>
      <c r="B5139" s="87"/>
      <c r="C5139" s="87"/>
      <c r="D5139" s="87"/>
      <c r="E5139" s="87"/>
      <c r="F5139" s="87"/>
      <c r="G5139" s="87"/>
      <c r="H5139" s="115"/>
    </row>
    <row r="5140" spans="1:8">
      <c r="A5140" s="119" t="s">
        <v>450</v>
      </c>
      <c r="H5140" s="121" t="s">
        <v>451</v>
      </c>
    </row>
    <row r="5141" spans="1:8" ht="15.75" customHeight="1">
      <c r="A5141" s="67" t="s">
        <v>792</v>
      </c>
      <c r="H5141" s="4" t="s">
        <v>457</v>
      </c>
    </row>
    <row r="5142" spans="1:8" ht="16.5" customHeight="1" thickBot="1">
      <c r="A5142" s="68" t="s">
        <v>43</v>
      </c>
      <c r="E5142" s="38"/>
      <c r="G5142" s="38" t="s">
        <v>477</v>
      </c>
      <c r="H5142" s="38" t="s">
        <v>476</v>
      </c>
    </row>
    <row r="5143" spans="1:8" ht="16.5" thickBot="1">
      <c r="A5143" s="55" t="s">
        <v>7</v>
      </c>
      <c r="B5143" s="238">
        <v>2016</v>
      </c>
      <c r="C5143" s="239"/>
      <c r="D5143" s="238">
        <v>2017</v>
      </c>
      <c r="E5143" s="239"/>
      <c r="F5143" s="238">
        <v>2018</v>
      </c>
      <c r="G5143" s="239"/>
      <c r="H5143" s="56" t="s">
        <v>3</v>
      </c>
    </row>
    <row r="5144" spans="1:8">
      <c r="A5144" s="57"/>
      <c r="B5144" s="54" t="s">
        <v>46</v>
      </c>
      <c r="C5144" s="103" t="s">
        <v>47</v>
      </c>
      <c r="D5144" s="103" t="s">
        <v>46</v>
      </c>
      <c r="E5144" s="22" t="s">
        <v>47</v>
      </c>
      <c r="F5144" s="103" t="s">
        <v>46</v>
      </c>
      <c r="G5144" s="22" t="s">
        <v>47</v>
      </c>
      <c r="H5144" s="58"/>
    </row>
    <row r="5145" spans="1:8" ht="16.5" thickBot="1">
      <c r="A5145" s="59"/>
      <c r="B5145" s="23" t="s">
        <v>48</v>
      </c>
      <c r="C5145" s="6" t="s">
        <v>49</v>
      </c>
      <c r="D5145" s="107" t="s">
        <v>48</v>
      </c>
      <c r="E5145" s="2" t="s">
        <v>49</v>
      </c>
      <c r="F5145" s="107" t="s">
        <v>48</v>
      </c>
      <c r="G5145" s="2" t="s">
        <v>49</v>
      </c>
      <c r="H5145" s="60"/>
    </row>
    <row r="5146" spans="1:8" ht="17.25" thickTop="1" thickBot="1">
      <c r="A5146" s="12" t="s">
        <v>13</v>
      </c>
      <c r="B5146" s="24">
        <v>8.1159999999999997</v>
      </c>
      <c r="C5146" s="26">
        <v>27.440999999999999</v>
      </c>
      <c r="D5146" s="24">
        <v>9.1319999999999997</v>
      </c>
      <c r="E5146" s="26">
        <v>34.499000000000002</v>
      </c>
      <c r="F5146" s="26">
        <v>6.5910000000000002</v>
      </c>
      <c r="G5146" s="26">
        <v>26.393999999999998</v>
      </c>
      <c r="H5146" s="109" t="s">
        <v>819</v>
      </c>
    </row>
    <row r="5147" spans="1:8" ht="16.5" thickBot="1">
      <c r="A5147" s="12" t="s">
        <v>14</v>
      </c>
      <c r="B5147" s="24">
        <v>35.203000000000003</v>
      </c>
      <c r="C5147" s="26">
        <v>101.34699999999999</v>
      </c>
      <c r="D5147" s="24">
        <v>38.085000000000001</v>
      </c>
      <c r="E5147" s="26">
        <v>115.40600000000001</v>
      </c>
      <c r="F5147" s="26">
        <v>53.787999999999997</v>
      </c>
      <c r="G5147" s="26">
        <v>185.14500000000001</v>
      </c>
      <c r="H5147" s="109" t="s">
        <v>840</v>
      </c>
    </row>
    <row r="5148" spans="1:8" ht="16.5" thickBot="1">
      <c r="A5148" s="12" t="s">
        <v>15</v>
      </c>
      <c r="B5148" s="24">
        <v>0.13600000000000001</v>
      </c>
      <c r="C5148" s="26">
        <v>0.65100000000000002</v>
      </c>
      <c r="D5148" s="24">
        <v>0.186</v>
      </c>
      <c r="E5148" s="26">
        <v>0.68400000000000005</v>
      </c>
      <c r="F5148" s="26">
        <v>0.64700000000000002</v>
      </c>
      <c r="G5148" s="26">
        <v>2.181</v>
      </c>
      <c r="H5148" s="109" t="s">
        <v>841</v>
      </c>
    </row>
    <row r="5149" spans="1:8" ht="16.5" thickBot="1">
      <c r="A5149" s="12" t="s">
        <v>16</v>
      </c>
      <c r="B5149" s="24">
        <v>3.4000000000000002E-2</v>
      </c>
      <c r="C5149" s="26">
        <v>0.107</v>
      </c>
      <c r="D5149" s="24">
        <v>8.4000000000000005E-2</v>
      </c>
      <c r="E5149" s="26">
        <v>0.21</v>
      </c>
      <c r="F5149" s="26">
        <v>0.122</v>
      </c>
      <c r="G5149" s="26">
        <v>0.2</v>
      </c>
      <c r="H5149" s="109" t="s">
        <v>844</v>
      </c>
    </row>
    <row r="5150" spans="1:8" ht="16.5" thickBot="1">
      <c r="A5150" s="12" t="s">
        <v>17</v>
      </c>
      <c r="B5150" s="24">
        <v>0</v>
      </c>
      <c r="C5150" s="26">
        <v>0</v>
      </c>
      <c r="D5150" s="24">
        <v>0</v>
      </c>
      <c r="E5150" s="26">
        <v>0</v>
      </c>
      <c r="F5150" s="26">
        <v>2E-3</v>
      </c>
      <c r="G5150" s="26">
        <v>2E-3</v>
      </c>
      <c r="H5150" s="109" t="s">
        <v>845</v>
      </c>
    </row>
    <row r="5151" spans="1:8" ht="16.5" thickBot="1">
      <c r="A5151" s="12" t="s">
        <v>18</v>
      </c>
      <c r="B5151" s="24">
        <v>0</v>
      </c>
      <c r="C5151" s="26">
        <v>0</v>
      </c>
      <c r="D5151" s="24">
        <v>0</v>
      </c>
      <c r="E5151" s="26">
        <v>0</v>
      </c>
      <c r="F5151" s="26">
        <v>0</v>
      </c>
      <c r="G5151" s="26">
        <v>0</v>
      </c>
      <c r="H5151" s="109" t="s">
        <v>820</v>
      </c>
    </row>
    <row r="5152" spans="1:8" ht="16.5" thickBot="1">
      <c r="A5152" s="12" t="s">
        <v>19</v>
      </c>
      <c r="B5152" s="24">
        <v>0</v>
      </c>
      <c r="C5152" s="26">
        <v>0</v>
      </c>
      <c r="D5152" s="24">
        <v>7.0000000000000001E-3</v>
      </c>
      <c r="E5152" s="26">
        <v>1.7999999999999999E-2</v>
      </c>
      <c r="F5152" s="26">
        <v>0</v>
      </c>
      <c r="G5152" s="26">
        <v>0</v>
      </c>
      <c r="H5152" s="109" t="s">
        <v>20</v>
      </c>
    </row>
    <row r="5153" spans="1:8" ht="16.5" thickBot="1">
      <c r="A5153" s="12" t="s">
        <v>21</v>
      </c>
      <c r="B5153" s="24">
        <v>30.224</v>
      </c>
      <c r="C5153" s="26">
        <v>64.349999999999994</v>
      </c>
      <c r="D5153" s="24">
        <v>29.664000000000001</v>
      </c>
      <c r="E5153" s="26">
        <v>76.427999999999997</v>
      </c>
      <c r="F5153" s="26">
        <v>25.834</v>
      </c>
      <c r="G5153" s="26">
        <v>74.260000000000005</v>
      </c>
      <c r="H5153" s="109" t="s">
        <v>846</v>
      </c>
    </row>
    <row r="5154" spans="1:8" ht="16.5" thickBot="1">
      <c r="A5154" s="12" t="s">
        <v>22</v>
      </c>
      <c r="B5154" s="24">
        <v>0</v>
      </c>
      <c r="C5154" s="26">
        <v>0</v>
      </c>
      <c r="D5154" s="24">
        <v>0</v>
      </c>
      <c r="E5154" s="26">
        <v>0</v>
      </c>
      <c r="F5154" s="26">
        <v>0</v>
      </c>
      <c r="G5154" s="26">
        <v>0</v>
      </c>
      <c r="H5154" s="109" t="s">
        <v>847</v>
      </c>
    </row>
    <row r="5155" spans="1:8" ht="16.5" thickBot="1">
      <c r="A5155" s="12" t="s">
        <v>23</v>
      </c>
      <c r="B5155" s="24">
        <v>7.0000000000000001E-3</v>
      </c>
      <c r="C5155" s="26">
        <v>1.2999999999999999E-2</v>
      </c>
      <c r="D5155" s="24">
        <v>4.5999999999999999E-2</v>
      </c>
      <c r="E5155" s="26">
        <v>0.08</v>
      </c>
      <c r="F5155" s="26">
        <v>7.0999999999999994E-2</v>
      </c>
      <c r="G5155" s="26">
        <v>9.9000000000000005E-2</v>
      </c>
      <c r="H5155" s="109" t="s">
        <v>856</v>
      </c>
    </row>
    <row r="5156" spans="1:8" ht="16.5" thickBot="1">
      <c r="A5156" s="12" t="s">
        <v>24</v>
      </c>
      <c r="B5156" s="24">
        <v>0</v>
      </c>
      <c r="C5156" s="26">
        <v>0</v>
      </c>
      <c r="D5156" s="24">
        <v>0</v>
      </c>
      <c r="E5156" s="26">
        <v>0</v>
      </c>
      <c r="F5156" s="26">
        <v>0</v>
      </c>
      <c r="G5156" s="26">
        <v>0</v>
      </c>
      <c r="H5156" s="109" t="s">
        <v>818</v>
      </c>
    </row>
    <row r="5157" spans="1:8" ht="16.5" thickBot="1">
      <c r="A5157" s="12" t="s">
        <v>25</v>
      </c>
      <c r="B5157" s="24">
        <v>1.6E-2</v>
      </c>
      <c r="C5157" s="26">
        <v>2.5000000000000001E-2</v>
      </c>
      <c r="D5157" s="24">
        <v>8.2000000000000003E-2</v>
      </c>
      <c r="E5157" s="26">
        <v>0.19600000000000001</v>
      </c>
      <c r="F5157" s="26">
        <v>1.0999999999999999E-2</v>
      </c>
      <c r="G5157" s="26">
        <v>5.5E-2</v>
      </c>
      <c r="H5157" s="109" t="s">
        <v>26</v>
      </c>
    </row>
    <row r="5158" spans="1:8" ht="16.5" thickBot="1">
      <c r="A5158" s="12" t="s">
        <v>27</v>
      </c>
      <c r="B5158" s="24">
        <v>0.218</v>
      </c>
      <c r="C5158" s="26">
        <v>0.96299999999999997</v>
      </c>
      <c r="D5158" s="24">
        <v>0.35399999999999998</v>
      </c>
      <c r="E5158" s="26">
        <v>1.8440000000000001</v>
      </c>
      <c r="F5158" s="26">
        <v>0</v>
      </c>
      <c r="G5158" s="26">
        <v>0</v>
      </c>
      <c r="H5158" s="109" t="s">
        <v>851</v>
      </c>
    </row>
    <row r="5159" spans="1:8" ht="16.5" thickBot="1">
      <c r="A5159" s="12" t="s">
        <v>28</v>
      </c>
      <c r="B5159" s="24">
        <v>6.0999999999999999E-2</v>
      </c>
      <c r="C5159" s="26">
        <v>0.28100000000000003</v>
      </c>
      <c r="D5159" s="24">
        <v>2.3860000000000001</v>
      </c>
      <c r="E5159" s="26">
        <v>6.2949999999999999</v>
      </c>
      <c r="F5159" s="26">
        <f>D5159/E5159*G5159</f>
        <v>7.694328832406673E-2</v>
      </c>
      <c r="G5159" s="26">
        <v>0.20300000000000001</v>
      </c>
      <c r="H5159" s="109" t="s">
        <v>853</v>
      </c>
    </row>
    <row r="5160" spans="1:8" ht="16.5" thickBot="1">
      <c r="A5160" s="12" t="s">
        <v>29</v>
      </c>
      <c r="B5160" s="24">
        <v>0</v>
      </c>
      <c r="C5160" s="26">
        <v>0</v>
      </c>
      <c r="D5160" s="24">
        <v>0</v>
      </c>
      <c r="E5160" s="26">
        <v>0</v>
      </c>
      <c r="F5160" s="26">
        <v>0</v>
      </c>
      <c r="G5160" s="26">
        <v>0.78300000000000003</v>
      </c>
      <c r="H5160" s="109" t="s">
        <v>821</v>
      </c>
    </row>
    <row r="5161" spans="1:8" ht="16.5" thickBot="1">
      <c r="A5161" s="12" t="s">
        <v>30</v>
      </c>
      <c r="B5161" s="24">
        <v>1.3580000000000001</v>
      </c>
      <c r="C5161" s="26">
        <v>6.1769999999999996</v>
      </c>
      <c r="D5161" s="24">
        <v>1.272</v>
      </c>
      <c r="E5161" s="26">
        <v>4.4020000000000001</v>
      </c>
      <c r="F5161" s="26">
        <v>1.45</v>
      </c>
      <c r="G5161" s="26">
        <v>5.173</v>
      </c>
      <c r="H5161" s="109" t="s">
        <v>848</v>
      </c>
    </row>
    <row r="5162" spans="1:8" ht="16.5" thickBot="1">
      <c r="A5162" s="12" t="s">
        <v>31</v>
      </c>
      <c r="B5162" s="24">
        <v>3.5179999999999998</v>
      </c>
      <c r="C5162" s="26">
        <v>13.167999999999999</v>
      </c>
      <c r="D5162" s="24">
        <v>3.8860000000000001</v>
      </c>
      <c r="E5162" s="26">
        <v>13.593999999999999</v>
      </c>
      <c r="F5162" s="26">
        <v>3.9620000000000002</v>
      </c>
      <c r="G5162" s="26">
        <v>13.548999999999999</v>
      </c>
      <c r="H5162" s="109" t="s">
        <v>849</v>
      </c>
    </row>
    <row r="5163" spans="1:8" ht="16.5" thickBot="1">
      <c r="A5163" s="12" t="s">
        <v>32</v>
      </c>
      <c r="B5163" s="24">
        <v>0</v>
      </c>
      <c r="C5163" s="26">
        <v>0</v>
      </c>
      <c r="D5163" s="24">
        <v>0</v>
      </c>
      <c r="E5163" s="26">
        <v>0</v>
      </c>
      <c r="F5163" s="26">
        <v>0</v>
      </c>
      <c r="G5163" s="26">
        <v>0</v>
      </c>
      <c r="H5163" s="109" t="s">
        <v>854</v>
      </c>
    </row>
    <row r="5164" spans="1:8" ht="16.5" thickBot="1">
      <c r="A5164" s="12" t="s">
        <v>33</v>
      </c>
      <c r="B5164" s="24">
        <v>0.29699999999999999</v>
      </c>
      <c r="C5164" s="26">
        <v>1.3779999999999999</v>
      </c>
      <c r="D5164" s="24">
        <v>0.83</v>
      </c>
      <c r="E5164" s="26">
        <v>4.1619999999999999</v>
      </c>
      <c r="F5164" s="26">
        <v>1.6220000000000001</v>
      </c>
      <c r="G5164" s="26">
        <v>7.0670000000000002</v>
      </c>
      <c r="H5164" s="109" t="s">
        <v>852</v>
      </c>
    </row>
    <row r="5165" spans="1:8" ht="16.5" thickBot="1">
      <c r="A5165" s="12" t="s">
        <v>34</v>
      </c>
      <c r="B5165" s="24">
        <v>0.77100000000000002</v>
      </c>
      <c r="C5165" s="26">
        <v>1.5269999999999999</v>
      </c>
      <c r="D5165" s="24">
        <v>0.36199999999999999</v>
      </c>
      <c r="E5165" s="26">
        <v>0.82299999999999995</v>
      </c>
      <c r="F5165" s="26">
        <v>0.19700000000000001</v>
      </c>
      <c r="G5165" s="26">
        <v>0.58299999999999996</v>
      </c>
      <c r="H5165" s="109" t="s">
        <v>850</v>
      </c>
    </row>
    <row r="5166" spans="1:8" ht="16.5" thickBot="1">
      <c r="A5166" s="12" t="s">
        <v>35</v>
      </c>
      <c r="B5166" s="24">
        <v>0</v>
      </c>
      <c r="C5166" s="26">
        <v>0</v>
      </c>
      <c r="D5166" s="24">
        <v>0</v>
      </c>
      <c r="E5166" s="26">
        <v>0</v>
      </c>
      <c r="F5166" s="26">
        <v>0</v>
      </c>
      <c r="G5166" s="26">
        <v>0</v>
      </c>
      <c r="H5166" s="109" t="s">
        <v>36</v>
      </c>
    </row>
    <row r="5167" spans="1:8" ht="16.5" thickBot="1">
      <c r="A5167" s="54" t="s">
        <v>37</v>
      </c>
      <c r="B5167" s="27">
        <v>0</v>
      </c>
      <c r="C5167" s="28">
        <v>0</v>
      </c>
      <c r="D5167" s="27">
        <v>0</v>
      </c>
      <c r="E5167" s="28">
        <v>0</v>
      </c>
      <c r="F5167" s="26">
        <v>0</v>
      </c>
      <c r="G5167" s="26">
        <v>0</v>
      </c>
      <c r="H5167" s="108" t="s">
        <v>38</v>
      </c>
    </row>
    <row r="5168" spans="1:8" ht="16.5" thickBot="1">
      <c r="A5168" s="75" t="s">
        <v>552</v>
      </c>
      <c r="B5168" s="77">
        <f t="shared" ref="B5168" si="766">SUM(B5146:B5167)</f>
        <v>79.959000000000032</v>
      </c>
      <c r="C5168" s="77">
        <f t="shared" ref="C5168" si="767">SUM(C5146:C5167)</f>
        <v>217.42799999999997</v>
      </c>
      <c r="D5168" s="77">
        <f t="shared" ref="D5168" si="768">SUM(D5146:D5167)</f>
        <v>86.375999999999991</v>
      </c>
      <c r="E5168" s="77">
        <f t="shared" ref="E5168:G5168" si="769">SUM(E5146:E5167)</f>
        <v>258.64099999999996</v>
      </c>
      <c r="F5168" s="77">
        <f t="shared" si="769"/>
        <v>94.373943288324057</v>
      </c>
      <c r="G5168" s="77">
        <f t="shared" si="769"/>
        <v>315.69400000000002</v>
      </c>
      <c r="H5168" s="118" t="s">
        <v>855</v>
      </c>
    </row>
    <row r="5169" spans="1:8" ht="16.5" thickBot="1">
      <c r="A5169" s="75" t="s">
        <v>545</v>
      </c>
      <c r="B5169" s="77">
        <v>3451.962</v>
      </c>
      <c r="C5169" s="77">
        <v>13183.209000000001</v>
      </c>
      <c r="D5169" s="77">
        <v>3642.1590000000001</v>
      </c>
      <c r="E5169" s="77">
        <v>14272.666999999999</v>
      </c>
      <c r="F5169" s="26">
        <f>D5169/E5169*G5169</f>
        <v>4284.3797807766423</v>
      </c>
      <c r="G5169" s="126">
        <v>16789.362000000001</v>
      </c>
      <c r="H5169" s="112" t="s">
        <v>553</v>
      </c>
    </row>
    <row r="5170" spans="1:8">
      <c r="A5170" s="17"/>
      <c r="B5170" s="7"/>
      <c r="C5170" s="7"/>
      <c r="D5170" s="7"/>
      <c r="E5170" s="7"/>
      <c r="F5170" s="7"/>
      <c r="G5170" s="7"/>
    </row>
    <row r="5171" spans="1:8">
      <c r="A5171" s="119" t="s">
        <v>570</v>
      </c>
      <c r="H5171" s="121" t="s">
        <v>571</v>
      </c>
    </row>
    <row r="5172" spans="1:8" ht="21.75" customHeight="1">
      <c r="A5172" s="67" t="s">
        <v>793</v>
      </c>
      <c r="H5172" s="4" t="s">
        <v>458</v>
      </c>
    </row>
    <row r="5173" spans="1:8" ht="16.5" customHeight="1" thickBot="1">
      <c r="A5173" s="68" t="s">
        <v>43</v>
      </c>
      <c r="E5173" s="38"/>
      <c r="G5173" s="38" t="s">
        <v>477</v>
      </c>
      <c r="H5173" s="38" t="s">
        <v>476</v>
      </c>
    </row>
    <row r="5174" spans="1:8" ht="16.5" thickBot="1">
      <c r="A5174" s="55" t="s">
        <v>7</v>
      </c>
      <c r="B5174" s="238">
        <v>2016</v>
      </c>
      <c r="C5174" s="239"/>
      <c r="D5174" s="238">
        <v>2017</v>
      </c>
      <c r="E5174" s="239"/>
      <c r="F5174" s="238">
        <v>2018</v>
      </c>
      <c r="G5174" s="239"/>
      <c r="H5174" s="56" t="s">
        <v>3</v>
      </c>
    </row>
    <row r="5175" spans="1:8">
      <c r="A5175" s="57"/>
      <c r="B5175" s="54" t="s">
        <v>46</v>
      </c>
      <c r="C5175" s="103" t="s">
        <v>47</v>
      </c>
      <c r="D5175" s="103" t="s">
        <v>46</v>
      </c>
      <c r="E5175" s="22" t="s">
        <v>47</v>
      </c>
      <c r="F5175" s="103" t="s">
        <v>46</v>
      </c>
      <c r="G5175" s="22" t="s">
        <v>47</v>
      </c>
      <c r="H5175" s="58"/>
    </row>
    <row r="5176" spans="1:8" ht="16.5" thickBot="1">
      <c r="A5176" s="59"/>
      <c r="B5176" s="23" t="s">
        <v>48</v>
      </c>
      <c r="C5176" s="6" t="s">
        <v>49</v>
      </c>
      <c r="D5176" s="107" t="s">
        <v>48</v>
      </c>
      <c r="E5176" s="2" t="s">
        <v>49</v>
      </c>
      <c r="F5176" s="107" t="s">
        <v>48</v>
      </c>
      <c r="G5176" s="2" t="s">
        <v>49</v>
      </c>
      <c r="H5176" s="60"/>
    </row>
    <row r="5177" spans="1:8" ht="17.25" thickTop="1" thickBot="1">
      <c r="A5177" s="12" t="s">
        <v>13</v>
      </c>
      <c r="B5177" s="24">
        <v>3.2000000000000001E-2</v>
      </c>
      <c r="C5177" s="26">
        <v>9.0999999999999998E-2</v>
      </c>
      <c r="D5177" s="24">
        <v>0.23899999999999999</v>
      </c>
      <c r="E5177" s="26">
        <v>0.878</v>
      </c>
      <c r="F5177" s="26">
        <v>0.20599999999999999</v>
      </c>
      <c r="G5177" s="26">
        <v>0.85499999999999998</v>
      </c>
      <c r="H5177" s="109" t="s">
        <v>819</v>
      </c>
    </row>
    <row r="5178" spans="1:8" ht="16.5" thickBot="1">
      <c r="A5178" s="12" t="s">
        <v>14</v>
      </c>
      <c r="B5178" s="24">
        <v>12.32</v>
      </c>
      <c r="C5178" s="26">
        <v>44.746000000000002</v>
      </c>
      <c r="D5178" s="24">
        <v>25.809000000000001</v>
      </c>
      <c r="E5178" s="26">
        <v>55.624000000000002</v>
      </c>
      <c r="F5178" s="26">
        <v>26.225000000000001</v>
      </c>
      <c r="G5178" s="26">
        <v>71.787999999999997</v>
      </c>
      <c r="H5178" s="109" t="s">
        <v>840</v>
      </c>
    </row>
    <row r="5179" spans="1:8" ht="16.5" thickBot="1">
      <c r="A5179" s="12" t="s">
        <v>15</v>
      </c>
      <c r="B5179" s="24">
        <v>3.5000000000000003E-2</v>
      </c>
      <c r="C5179" s="26">
        <v>0.14199999999999999</v>
      </c>
      <c r="D5179" s="24">
        <v>7.6999999999999999E-2</v>
      </c>
      <c r="E5179" s="26">
        <v>0.30199999999999999</v>
      </c>
      <c r="F5179" s="26">
        <v>0.08</v>
      </c>
      <c r="G5179" s="26">
        <v>0.20699999999999999</v>
      </c>
      <c r="H5179" s="109" t="s">
        <v>841</v>
      </c>
    </row>
    <row r="5180" spans="1:8" ht="16.5" thickBot="1">
      <c r="A5180" s="12" t="s">
        <v>16</v>
      </c>
      <c r="B5180" s="24">
        <v>5.0640000000000001</v>
      </c>
      <c r="C5180" s="26">
        <v>24.254000000000001</v>
      </c>
      <c r="D5180" s="24">
        <v>3.3090000000000002</v>
      </c>
      <c r="E5180" s="26">
        <v>16.71</v>
      </c>
      <c r="F5180" s="26">
        <v>4.4359999999999999</v>
      </c>
      <c r="G5180" s="26">
        <v>21.975999999999999</v>
      </c>
      <c r="H5180" s="109" t="s">
        <v>844</v>
      </c>
    </row>
    <row r="5181" spans="1:8" ht="16.5" thickBot="1">
      <c r="A5181" s="12" t="s">
        <v>17</v>
      </c>
      <c r="B5181" s="24">
        <v>5.0999999999999997E-2</v>
      </c>
      <c r="C5181" s="26">
        <v>0.125</v>
      </c>
      <c r="D5181" s="24">
        <v>0.11899999999999999</v>
      </c>
      <c r="E5181" s="26">
        <v>0.49299999999999999</v>
      </c>
      <c r="F5181" s="26">
        <v>0</v>
      </c>
      <c r="G5181" s="26">
        <v>0</v>
      </c>
      <c r="H5181" s="109" t="s">
        <v>845</v>
      </c>
    </row>
    <row r="5182" spans="1:8" ht="16.5" thickBot="1">
      <c r="A5182" s="12" t="s">
        <v>18</v>
      </c>
      <c r="B5182" s="24">
        <v>8.9999999999999993E-3</v>
      </c>
      <c r="C5182" s="26">
        <v>4.4999999999999998E-2</v>
      </c>
      <c r="D5182" s="24">
        <v>0</v>
      </c>
      <c r="E5182" s="26">
        <v>1E-3</v>
      </c>
      <c r="F5182" s="26">
        <v>0</v>
      </c>
      <c r="G5182" s="26">
        <v>0</v>
      </c>
      <c r="H5182" s="109" t="s">
        <v>820</v>
      </c>
    </row>
    <row r="5183" spans="1:8" ht="16.5" thickBot="1">
      <c r="A5183" s="12" t="s">
        <v>19</v>
      </c>
      <c r="B5183" s="24">
        <v>0</v>
      </c>
      <c r="C5183" s="26">
        <v>0</v>
      </c>
      <c r="D5183" s="24">
        <v>0</v>
      </c>
      <c r="E5183" s="26">
        <v>0</v>
      </c>
      <c r="F5183" s="26">
        <v>0</v>
      </c>
      <c r="G5183" s="26">
        <v>0</v>
      </c>
      <c r="H5183" s="109" t="s">
        <v>20</v>
      </c>
    </row>
    <row r="5184" spans="1:8" ht="16.5" thickBot="1">
      <c r="A5184" s="12" t="s">
        <v>21</v>
      </c>
      <c r="B5184" s="24">
        <v>0.64700000000000002</v>
      </c>
      <c r="C5184" s="26">
        <v>2.8530000000000002</v>
      </c>
      <c r="D5184" s="24">
        <v>0.89</v>
      </c>
      <c r="E5184" s="26">
        <v>2.363</v>
      </c>
      <c r="F5184" s="26">
        <v>2.0070000000000001</v>
      </c>
      <c r="G5184" s="26">
        <v>7.0170000000000003</v>
      </c>
      <c r="H5184" s="109" t="s">
        <v>846</v>
      </c>
    </row>
    <row r="5185" spans="1:8" ht="16.5" thickBot="1">
      <c r="A5185" s="12" t="s">
        <v>22</v>
      </c>
      <c r="B5185" s="24">
        <v>0</v>
      </c>
      <c r="C5185" s="26">
        <v>0</v>
      </c>
      <c r="D5185" s="24">
        <v>0</v>
      </c>
      <c r="E5185" s="26">
        <v>0</v>
      </c>
      <c r="F5185" s="26">
        <v>0</v>
      </c>
      <c r="G5185" s="26">
        <v>0</v>
      </c>
      <c r="H5185" s="109" t="s">
        <v>847</v>
      </c>
    </row>
    <row r="5186" spans="1:8" ht="16.5" thickBot="1">
      <c r="A5186" s="12" t="s">
        <v>23</v>
      </c>
      <c r="B5186" s="24">
        <v>0</v>
      </c>
      <c r="C5186" s="26">
        <v>1E-3</v>
      </c>
      <c r="D5186" s="24">
        <v>0</v>
      </c>
      <c r="E5186" s="26">
        <v>0</v>
      </c>
      <c r="F5186" s="26">
        <v>0</v>
      </c>
      <c r="G5186" s="26">
        <v>0</v>
      </c>
      <c r="H5186" s="109" t="s">
        <v>856</v>
      </c>
    </row>
    <row r="5187" spans="1:8" ht="16.5" thickBot="1">
      <c r="A5187" s="12" t="s">
        <v>24</v>
      </c>
      <c r="B5187" s="24">
        <v>1.2999999999999999E-2</v>
      </c>
      <c r="C5187" s="26">
        <v>6.9000000000000006E-2</v>
      </c>
      <c r="D5187" s="24">
        <v>0</v>
      </c>
      <c r="E5187" s="26">
        <v>0</v>
      </c>
      <c r="F5187" s="26">
        <v>0.105</v>
      </c>
      <c r="G5187" s="26">
        <v>0.70199999999999996</v>
      </c>
      <c r="H5187" s="109" t="s">
        <v>818</v>
      </c>
    </row>
    <row r="5188" spans="1:8" ht="16.5" thickBot="1">
      <c r="A5188" s="12" t="s">
        <v>25</v>
      </c>
      <c r="B5188" s="24">
        <v>3.5000000000000003E-2</v>
      </c>
      <c r="C5188" s="26">
        <v>1.6E-2</v>
      </c>
      <c r="D5188" s="24">
        <v>0</v>
      </c>
      <c r="E5188" s="26">
        <v>0</v>
      </c>
      <c r="F5188" s="26">
        <v>0</v>
      </c>
      <c r="G5188" s="26">
        <v>0</v>
      </c>
      <c r="H5188" s="109" t="s">
        <v>26</v>
      </c>
    </row>
    <row r="5189" spans="1:8" ht="16.5" thickBot="1">
      <c r="A5189" s="12" t="s">
        <v>27</v>
      </c>
      <c r="B5189" s="24">
        <v>3.645</v>
      </c>
      <c r="C5189" s="26">
        <v>7.7779999999999996</v>
      </c>
      <c r="D5189" s="24">
        <v>1.871</v>
      </c>
      <c r="E5189" s="26">
        <v>4.5350000000000001</v>
      </c>
      <c r="F5189" s="26">
        <v>0</v>
      </c>
      <c r="G5189" s="26">
        <v>0</v>
      </c>
      <c r="H5189" s="109" t="s">
        <v>851</v>
      </c>
    </row>
    <row r="5190" spans="1:8" ht="16.5" thickBot="1">
      <c r="A5190" s="12" t="s">
        <v>28</v>
      </c>
      <c r="B5190" s="24">
        <v>0.112</v>
      </c>
      <c r="C5190" s="26">
        <v>0.41399999999999998</v>
      </c>
      <c r="D5190" s="24">
        <v>0</v>
      </c>
      <c r="E5190" s="26">
        <v>0</v>
      </c>
      <c r="F5190" s="26">
        <v>0</v>
      </c>
      <c r="G5190" s="26">
        <v>1.03</v>
      </c>
      <c r="H5190" s="109" t="s">
        <v>853</v>
      </c>
    </row>
    <row r="5191" spans="1:8" ht="16.5" thickBot="1">
      <c r="A5191" s="12" t="s">
        <v>29</v>
      </c>
      <c r="B5191" s="24">
        <v>0</v>
      </c>
      <c r="C5191" s="26">
        <v>0</v>
      </c>
      <c r="D5191" s="24">
        <v>0</v>
      </c>
      <c r="E5191" s="26">
        <v>0</v>
      </c>
      <c r="F5191" s="26">
        <v>0</v>
      </c>
      <c r="G5191" s="26">
        <v>7.9000000000000001E-2</v>
      </c>
      <c r="H5191" s="109" t="s">
        <v>821</v>
      </c>
    </row>
    <row r="5192" spans="1:8" ht="16.5" thickBot="1">
      <c r="A5192" s="12" t="s">
        <v>30</v>
      </c>
      <c r="B5192" s="24">
        <v>6.4000000000000001E-2</v>
      </c>
      <c r="C5192" s="26">
        <v>0.2</v>
      </c>
      <c r="D5192" s="24">
        <v>0.83899999999999997</v>
      </c>
      <c r="E5192" s="26">
        <v>4.2329999999999997</v>
      </c>
      <c r="F5192" s="26">
        <v>8.8999999999999996E-2</v>
      </c>
      <c r="G5192" s="26">
        <v>0.154</v>
      </c>
      <c r="H5192" s="109" t="s">
        <v>848</v>
      </c>
    </row>
    <row r="5193" spans="1:8" ht="16.5" thickBot="1">
      <c r="A5193" s="12" t="s">
        <v>31</v>
      </c>
      <c r="B5193" s="24">
        <v>0.252</v>
      </c>
      <c r="C5193" s="26">
        <v>1.173</v>
      </c>
      <c r="D5193" s="24">
        <v>0.19900000000000001</v>
      </c>
      <c r="E5193" s="26">
        <v>0.79900000000000004</v>
      </c>
      <c r="F5193" s="26">
        <v>0.19</v>
      </c>
      <c r="G5193" s="26">
        <v>1.018</v>
      </c>
      <c r="H5193" s="109" t="s">
        <v>849</v>
      </c>
    </row>
    <row r="5194" spans="1:8" ht="16.5" thickBot="1">
      <c r="A5194" s="12" t="s">
        <v>32</v>
      </c>
      <c r="B5194" s="24">
        <v>5.0000000000000001E-3</v>
      </c>
      <c r="C5194" s="26">
        <v>8.9999999999999993E-3</v>
      </c>
      <c r="D5194" s="24">
        <v>0</v>
      </c>
      <c r="E5194" s="26">
        <v>1E-3</v>
      </c>
      <c r="F5194" s="26">
        <v>0</v>
      </c>
      <c r="G5194" s="26">
        <v>0</v>
      </c>
      <c r="H5194" s="109" t="s">
        <v>854</v>
      </c>
    </row>
    <row r="5195" spans="1:8" ht="16.5" thickBot="1">
      <c r="A5195" s="12" t="s">
        <v>33</v>
      </c>
      <c r="B5195" s="24">
        <v>1.2E-2</v>
      </c>
      <c r="C5195" s="26">
        <v>0.05</v>
      </c>
      <c r="D5195" s="24">
        <v>2.5000000000000001E-2</v>
      </c>
      <c r="E5195" s="26">
        <v>0.113</v>
      </c>
      <c r="F5195" s="26">
        <v>3.552</v>
      </c>
      <c r="G5195" s="26">
        <v>5.5389999999999997</v>
      </c>
      <c r="H5195" s="109" t="s">
        <v>852</v>
      </c>
    </row>
    <row r="5196" spans="1:8" ht="16.5" thickBot="1">
      <c r="A5196" s="12" t="s">
        <v>34</v>
      </c>
      <c r="B5196" s="24">
        <v>166.19300000000001</v>
      </c>
      <c r="C5196" s="26">
        <v>627.851</v>
      </c>
      <c r="D5196" s="24">
        <v>181.244</v>
      </c>
      <c r="E5196" s="26">
        <v>677.45100000000002</v>
      </c>
      <c r="F5196" s="26">
        <v>188.12899999999999</v>
      </c>
      <c r="G5196" s="26">
        <v>745.68600000000004</v>
      </c>
      <c r="H5196" s="109" t="s">
        <v>850</v>
      </c>
    </row>
    <row r="5197" spans="1:8" ht="16.5" thickBot="1">
      <c r="A5197" s="12" t="s">
        <v>35</v>
      </c>
      <c r="B5197" s="24">
        <v>0.75</v>
      </c>
      <c r="C5197" s="26">
        <v>4.0190000000000001</v>
      </c>
      <c r="D5197" s="24">
        <v>0.41099999999999998</v>
      </c>
      <c r="E5197" s="26">
        <v>3.8610000000000002</v>
      </c>
      <c r="F5197" s="26">
        <v>0</v>
      </c>
      <c r="G5197" s="26">
        <v>0</v>
      </c>
      <c r="H5197" s="109" t="s">
        <v>36</v>
      </c>
    </row>
    <row r="5198" spans="1:8" ht="16.5" thickBot="1">
      <c r="A5198" s="54" t="s">
        <v>37</v>
      </c>
      <c r="B5198" s="27">
        <v>1.409</v>
      </c>
      <c r="C5198" s="28">
        <v>8.3290000000000006</v>
      </c>
      <c r="D5198" s="27">
        <v>2.6539999999999999</v>
      </c>
      <c r="E5198" s="28">
        <v>7.1360000000000001</v>
      </c>
      <c r="F5198" s="26">
        <v>1.552</v>
      </c>
      <c r="G5198" s="26">
        <v>6.069</v>
      </c>
      <c r="H5198" s="108" t="s">
        <v>38</v>
      </c>
    </row>
    <row r="5199" spans="1:8" ht="16.5" thickBot="1">
      <c r="A5199" s="75" t="s">
        <v>552</v>
      </c>
      <c r="B5199" s="77">
        <f t="shared" ref="B5199" si="770">SUM(B5177:B5198)</f>
        <v>190.648</v>
      </c>
      <c r="C5199" s="77">
        <f t="shared" ref="C5199" si="771">SUM(C5177:C5198)</f>
        <v>722.16499999999996</v>
      </c>
      <c r="D5199" s="77">
        <f t="shared" ref="D5199" si="772">SUM(D5177:D5198)</f>
        <v>217.68600000000001</v>
      </c>
      <c r="E5199" s="77">
        <f t="shared" ref="E5199:G5199" si="773">SUM(E5177:E5198)</f>
        <v>774.5</v>
      </c>
      <c r="F5199" s="77">
        <f t="shared" si="773"/>
        <v>226.57099999999997</v>
      </c>
      <c r="G5199" s="77">
        <f t="shared" si="773"/>
        <v>862.12</v>
      </c>
      <c r="H5199" s="118" t="s">
        <v>855</v>
      </c>
    </row>
    <row r="5200" spans="1:8" ht="16.5" thickBot="1">
      <c r="A5200" s="75" t="s">
        <v>545</v>
      </c>
      <c r="B5200" s="77">
        <v>3613.1550000000002</v>
      </c>
      <c r="C5200" s="77">
        <v>14491.299000000001</v>
      </c>
      <c r="D5200" s="77">
        <v>3730.9180000000001</v>
      </c>
      <c r="E5200" s="77">
        <v>16279.44</v>
      </c>
      <c r="F5200" s="126">
        <v>3922.7820000000002</v>
      </c>
      <c r="G5200" s="126">
        <v>18123.954000000002</v>
      </c>
      <c r="H5200" s="112" t="s">
        <v>553</v>
      </c>
    </row>
    <row r="5202" spans="1:8">
      <c r="A5202" s="119" t="s">
        <v>572</v>
      </c>
      <c r="H5202" s="121" t="s">
        <v>573</v>
      </c>
    </row>
    <row r="5203" spans="1:8" ht="22.5" customHeight="1">
      <c r="A5203" s="67" t="s">
        <v>794</v>
      </c>
      <c r="H5203" s="4" t="s">
        <v>459</v>
      </c>
    </row>
    <row r="5204" spans="1:8" ht="16.5" customHeight="1" thickBot="1">
      <c r="A5204" s="68" t="s">
        <v>43</v>
      </c>
      <c r="E5204" s="38"/>
      <c r="G5204" s="38" t="s">
        <v>477</v>
      </c>
      <c r="H5204" s="38" t="s">
        <v>476</v>
      </c>
    </row>
    <row r="5205" spans="1:8" ht="16.5" thickBot="1">
      <c r="A5205" s="55" t="s">
        <v>7</v>
      </c>
      <c r="B5205" s="238">
        <v>2016</v>
      </c>
      <c r="C5205" s="239"/>
      <c r="D5205" s="238">
        <v>2017</v>
      </c>
      <c r="E5205" s="239"/>
      <c r="F5205" s="238">
        <v>2018</v>
      </c>
      <c r="G5205" s="239"/>
      <c r="H5205" s="56" t="s">
        <v>3</v>
      </c>
    </row>
    <row r="5206" spans="1:8">
      <c r="A5206" s="57"/>
      <c r="B5206" s="54" t="s">
        <v>46</v>
      </c>
      <c r="C5206" s="100" t="s">
        <v>47</v>
      </c>
      <c r="D5206" s="103" t="s">
        <v>46</v>
      </c>
      <c r="E5206" s="22" t="s">
        <v>47</v>
      </c>
      <c r="F5206" s="103" t="s">
        <v>46</v>
      </c>
      <c r="G5206" s="22" t="s">
        <v>47</v>
      </c>
      <c r="H5206" s="58"/>
    </row>
    <row r="5207" spans="1:8" ht="16.5" thickBot="1">
      <c r="A5207" s="59"/>
      <c r="B5207" s="23" t="s">
        <v>48</v>
      </c>
      <c r="C5207" s="23" t="s">
        <v>49</v>
      </c>
      <c r="D5207" s="107" t="s">
        <v>48</v>
      </c>
      <c r="E5207" s="2" t="s">
        <v>49</v>
      </c>
      <c r="F5207" s="107" t="s">
        <v>48</v>
      </c>
      <c r="G5207" s="2" t="s">
        <v>49</v>
      </c>
      <c r="H5207" s="60"/>
    </row>
    <row r="5208" spans="1:8" ht="17.25" thickTop="1" thickBot="1">
      <c r="A5208" s="12" t="s">
        <v>13</v>
      </c>
      <c r="B5208" s="24">
        <v>0</v>
      </c>
      <c r="C5208" s="26">
        <v>0</v>
      </c>
      <c r="D5208" s="24">
        <v>0</v>
      </c>
      <c r="E5208" s="26">
        <v>0</v>
      </c>
      <c r="F5208" s="26">
        <v>0</v>
      </c>
      <c r="G5208" s="26">
        <v>0</v>
      </c>
      <c r="H5208" s="109" t="s">
        <v>819</v>
      </c>
    </row>
    <row r="5209" spans="1:8" ht="16.5" thickBot="1">
      <c r="A5209" s="12" t="s">
        <v>14</v>
      </c>
      <c r="B5209" s="24">
        <v>0.30499999999999999</v>
      </c>
      <c r="C5209" s="26">
        <v>2.2360000000000002</v>
      </c>
      <c r="D5209" s="24">
        <v>7.375</v>
      </c>
      <c r="E5209" s="26">
        <v>41.76</v>
      </c>
      <c r="F5209" s="26">
        <v>15.256</v>
      </c>
      <c r="G5209" s="26">
        <v>84.507000000000005</v>
      </c>
      <c r="H5209" s="109" t="s">
        <v>840</v>
      </c>
    </row>
    <row r="5210" spans="1:8" ht="16.5" thickBot="1">
      <c r="A5210" s="12" t="s">
        <v>15</v>
      </c>
      <c r="B5210" s="24">
        <v>4.351</v>
      </c>
      <c r="C5210" s="26">
        <v>3.6869999999999998</v>
      </c>
      <c r="D5210" s="24">
        <v>9.5000000000000001E-2</v>
      </c>
      <c r="E5210" s="26">
        <v>0.32800000000000001</v>
      </c>
      <c r="F5210" s="26">
        <v>4.2590000000000003</v>
      </c>
      <c r="G5210" s="26">
        <v>4.5890000000000004</v>
      </c>
      <c r="H5210" s="109" t="s">
        <v>841</v>
      </c>
    </row>
    <row r="5211" spans="1:8" ht="16.5" thickBot="1">
      <c r="A5211" s="12" t="s">
        <v>16</v>
      </c>
      <c r="B5211" s="24">
        <v>0</v>
      </c>
      <c r="C5211" s="26">
        <v>0</v>
      </c>
      <c r="D5211" s="24">
        <v>0.02</v>
      </c>
      <c r="E5211" s="26">
        <v>0.19800000000000001</v>
      </c>
      <c r="F5211" s="26">
        <v>0.11899999999999999</v>
      </c>
      <c r="G5211" s="26">
        <v>0.64500000000000002</v>
      </c>
      <c r="H5211" s="109" t="s">
        <v>844</v>
      </c>
    </row>
    <row r="5212" spans="1:8" ht="16.5" thickBot="1">
      <c r="A5212" s="12" t="s">
        <v>17</v>
      </c>
      <c r="B5212" s="24">
        <v>0</v>
      </c>
      <c r="C5212" s="26">
        <v>0</v>
      </c>
      <c r="D5212" s="24">
        <v>0</v>
      </c>
      <c r="E5212" s="26">
        <v>0</v>
      </c>
      <c r="F5212" s="26">
        <v>0</v>
      </c>
      <c r="G5212" s="26">
        <v>0</v>
      </c>
      <c r="H5212" s="109" t="s">
        <v>845</v>
      </c>
    </row>
    <row r="5213" spans="1:8" ht="16.5" thickBot="1">
      <c r="A5213" s="12" t="s">
        <v>18</v>
      </c>
      <c r="B5213" s="24">
        <v>0</v>
      </c>
      <c r="C5213" s="26">
        <v>0</v>
      </c>
      <c r="D5213" s="24">
        <v>0</v>
      </c>
      <c r="E5213" s="26">
        <v>0</v>
      </c>
      <c r="F5213" s="26">
        <v>0</v>
      </c>
      <c r="G5213" s="26">
        <v>0</v>
      </c>
      <c r="H5213" s="109" t="s">
        <v>820</v>
      </c>
    </row>
    <row r="5214" spans="1:8" ht="16.5" thickBot="1">
      <c r="A5214" s="12" t="s">
        <v>19</v>
      </c>
      <c r="B5214" s="24">
        <v>0</v>
      </c>
      <c r="C5214" s="26">
        <v>0</v>
      </c>
      <c r="D5214" s="24">
        <v>0</v>
      </c>
      <c r="E5214" s="26">
        <v>0</v>
      </c>
      <c r="F5214" s="26">
        <v>5.0000000000000001E-3</v>
      </c>
      <c r="G5214" s="26">
        <v>1.4999999999999999E-2</v>
      </c>
      <c r="H5214" s="109" t="s">
        <v>20</v>
      </c>
    </row>
    <row r="5215" spans="1:8" ht="16.5" thickBot="1">
      <c r="A5215" s="12" t="s">
        <v>21</v>
      </c>
      <c r="B5215" s="24">
        <v>0.20499189627228526</v>
      </c>
      <c r="C5215" s="26">
        <v>2.48</v>
      </c>
      <c r="D5215" s="24">
        <v>1.157</v>
      </c>
      <c r="E5215" s="26">
        <v>6.5309999999999997</v>
      </c>
      <c r="F5215" s="26">
        <v>0.32800000000000001</v>
      </c>
      <c r="G5215" s="26">
        <v>2.4420000000000002</v>
      </c>
      <c r="H5215" s="109" t="s">
        <v>846</v>
      </c>
    </row>
    <row r="5216" spans="1:8" ht="16.5" thickBot="1">
      <c r="A5216" s="12" t="s">
        <v>22</v>
      </c>
      <c r="B5216" s="24">
        <v>0</v>
      </c>
      <c r="C5216" s="26">
        <v>0</v>
      </c>
      <c r="D5216" s="24">
        <v>0</v>
      </c>
      <c r="E5216" s="26">
        <v>0</v>
      </c>
      <c r="F5216" s="26">
        <v>0</v>
      </c>
      <c r="G5216" s="26">
        <v>0</v>
      </c>
      <c r="H5216" s="109" t="s">
        <v>847</v>
      </c>
    </row>
    <row r="5217" spans="1:8" ht="16.5" thickBot="1">
      <c r="A5217" s="12" t="s">
        <v>23</v>
      </c>
      <c r="B5217" s="24">
        <v>0</v>
      </c>
      <c r="C5217" s="26">
        <v>0</v>
      </c>
      <c r="D5217" s="24">
        <v>0</v>
      </c>
      <c r="E5217" s="26">
        <v>0</v>
      </c>
      <c r="F5217" s="26">
        <v>0</v>
      </c>
      <c r="G5217" s="26">
        <v>0</v>
      </c>
      <c r="H5217" s="109" t="s">
        <v>856</v>
      </c>
    </row>
    <row r="5218" spans="1:8" ht="16.5" thickBot="1">
      <c r="A5218" s="12" t="s">
        <v>24</v>
      </c>
      <c r="B5218" s="24">
        <v>0.125</v>
      </c>
      <c r="C5218" s="26">
        <v>0.16</v>
      </c>
      <c r="D5218" s="24">
        <v>3.7999999999999999E-2</v>
      </c>
      <c r="E5218" s="26">
        <v>7.0999999999999994E-2</v>
      </c>
      <c r="F5218" s="26">
        <v>1E-3</v>
      </c>
      <c r="G5218" s="26">
        <v>1.7000000000000001E-2</v>
      </c>
      <c r="H5218" s="109" t="s">
        <v>818</v>
      </c>
    </row>
    <row r="5219" spans="1:8" ht="16.5" thickBot="1">
      <c r="A5219" s="12" t="s">
        <v>25</v>
      </c>
      <c r="B5219" s="24">
        <v>0</v>
      </c>
      <c r="C5219" s="26">
        <v>0</v>
      </c>
      <c r="D5219" s="24">
        <v>0</v>
      </c>
      <c r="E5219" s="26">
        <v>0</v>
      </c>
      <c r="F5219" s="26">
        <v>0</v>
      </c>
      <c r="G5219" s="26">
        <v>0</v>
      </c>
      <c r="H5219" s="109" t="s">
        <v>26</v>
      </c>
    </row>
    <row r="5220" spans="1:8" ht="16.5" thickBot="1">
      <c r="A5220" s="12" t="s">
        <v>27</v>
      </c>
      <c r="B5220" s="24">
        <v>0.42699999999999999</v>
      </c>
      <c r="C5220" s="26">
        <v>1.8180000000000001</v>
      </c>
      <c r="D5220" s="24">
        <v>2.5470000000000002</v>
      </c>
      <c r="E5220" s="26">
        <v>11.484</v>
      </c>
      <c r="F5220" s="26">
        <v>0</v>
      </c>
      <c r="G5220" s="26">
        <v>0</v>
      </c>
      <c r="H5220" s="109" t="s">
        <v>851</v>
      </c>
    </row>
    <row r="5221" spans="1:8" ht="16.5" thickBot="1">
      <c r="A5221" s="12" t="s">
        <v>28</v>
      </c>
      <c r="B5221" s="24">
        <v>0</v>
      </c>
      <c r="C5221" s="26">
        <v>0</v>
      </c>
      <c r="D5221" s="24">
        <v>0</v>
      </c>
      <c r="E5221" s="26">
        <v>0</v>
      </c>
      <c r="F5221" s="26">
        <v>0</v>
      </c>
      <c r="G5221" s="26">
        <v>0</v>
      </c>
      <c r="H5221" s="109" t="s">
        <v>853</v>
      </c>
    </row>
    <row r="5222" spans="1:8" ht="16.5" thickBot="1">
      <c r="A5222" s="12" t="s">
        <v>29</v>
      </c>
      <c r="B5222" s="24">
        <v>0</v>
      </c>
      <c r="C5222" s="26">
        <v>0</v>
      </c>
      <c r="D5222" s="24">
        <v>0</v>
      </c>
      <c r="E5222" s="26">
        <v>0</v>
      </c>
      <c r="F5222" s="26">
        <v>0</v>
      </c>
      <c r="G5222" s="26">
        <v>0</v>
      </c>
      <c r="H5222" s="109" t="s">
        <v>821</v>
      </c>
    </row>
    <row r="5223" spans="1:8" ht="16.5" thickBot="1">
      <c r="A5223" s="12" t="s">
        <v>30</v>
      </c>
      <c r="B5223" s="24">
        <v>5.0000000000000001E-3</v>
      </c>
      <c r="C5223" s="26">
        <v>2.9000000000000001E-2</v>
      </c>
      <c r="D5223" s="24">
        <v>2E-3</v>
      </c>
      <c r="E5223" s="26">
        <v>3.0000000000000001E-3</v>
      </c>
      <c r="F5223" s="26">
        <v>2.4E-2</v>
      </c>
      <c r="G5223" s="26">
        <v>0.27700000000000002</v>
      </c>
      <c r="H5223" s="109" t="s">
        <v>848</v>
      </c>
    </row>
    <row r="5224" spans="1:8" ht="16.5" thickBot="1">
      <c r="A5224" s="12" t="s">
        <v>31</v>
      </c>
      <c r="B5224" s="24">
        <v>1E-3</v>
      </c>
      <c r="C5224" s="26">
        <v>5.0000000000000001E-3</v>
      </c>
      <c r="D5224" s="24">
        <v>1.2E-2</v>
      </c>
      <c r="E5224" s="26">
        <v>6.4000000000000001E-2</v>
      </c>
      <c r="F5224" s="26">
        <v>1.4999999999999999E-2</v>
      </c>
      <c r="G5224" s="26">
        <v>0.156</v>
      </c>
      <c r="H5224" s="109" t="s">
        <v>849</v>
      </c>
    </row>
    <row r="5225" spans="1:8" ht="16.5" thickBot="1">
      <c r="A5225" s="12" t="s">
        <v>32</v>
      </c>
      <c r="B5225" s="24">
        <v>0</v>
      </c>
      <c r="C5225" s="26">
        <v>0</v>
      </c>
      <c r="D5225" s="24">
        <v>0</v>
      </c>
      <c r="E5225" s="26">
        <v>0</v>
      </c>
      <c r="F5225" s="26">
        <v>0</v>
      </c>
      <c r="G5225" s="26">
        <v>0</v>
      </c>
      <c r="H5225" s="109" t="s">
        <v>854</v>
      </c>
    </row>
    <row r="5226" spans="1:8" ht="16.5" thickBot="1">
      <c r="A5226" s="12" t="s">
        <v>33</v>
      </c>
      <c r="B5226" s="24">
        <v>8.2000000000000003E-2</v>
      </c>
      <c r="C5226" s="26">
        <v>0.89500000000000002</v>
      </c>
      <c r="D5226" s="24">
        <v>0.26900000000000002</v>
      </c>
      <c r="E5226" s="26">
        <v>3.702</v>
      </c>
      <c r="F5226" s="26">
        <f>D5226/E5226*G5226</f>
        <v>1.8165856293895194E-2</v>
      </c>
      <c r="G5226" s="26">
        <v>0.25</v>
      </c>
      <c r="H5226" s="109" t="s">
        <v>852</v>
      </c>
    </row>
    <row r="5227" spans="1:8" ht="16.5" thickBot="1">
      <c r="A5227" s="12" t="s">
        <v>34</v>
      </c>
      <c r="B5227" s="24">
        <v>4.0780000000000003</v>
      </c>
      <c r="C5227" s="26">
        <v>28.283999999999999</v>
      </c>
      <c r="D5227" s="24">
        <v>3.2629999999999999</v>
      </c>
      <c r="E5227" s="26">
        <v>22.262</v>
      </c>
      <c r="F5227" s="26">
        <v>8.7509999999999994</v>
      </c>
      <c r="G5227" s="26">
        <v>48.32</v>
      </c>
      <c r="H5227" s="109" t="s">
        <v>850</v>
      </c>
    </row>
    <row r="5228" spans="1:8" ht="16.5" thickBot="1">
      <c r="A5228" s="12" t="s">
        <v>35</v>
      </c>
      <c r="B5228" s="24">
        <v>0.14599999999999999</v>
      </c>
      <c r="C5228" s="26">
        <v>1.0489999999999999</v>
      </c>
      <c r="D5228" s="24">
        <v>0.14499999999999999</v>
      </c>
      <c r="E5228" s="26">
        <v>1.0229999999999999</v>
      </c>
      <c r="F5228" s="26">
        <v>0</v>
      </c>
      <c r="G5228" s="26">
        <v>0</v>
      </c>
      <c r="H5228" s="109" t="s">
        <v>36</v>
      </c>
    </row>
    <row r="5229" spans="1:8" ht="16.5" thickBot="1">
      <c r="A5229" s="54" t="s">
        <v>37</v>
      </c>
      <c r="B5229" s="27">
        <v>1.4999999999999999E-2</v>
      </c>
      <c r="C5229" s="28">
        <v>2.1999999999999999E-2</v>
      </c>
      <c r="D5229" s="27">
        <v>2E-3</v>
      </c>
      <c r="E5229" s="28">
        <v>3.0000000000000001E-3</v>
      </c>
      <c r="F5229" s="26">
        <v>0.14399999999999999</v>
      </c>
      <c r="G5229" s="26">
        <v>0.56299999999999994</v>
      </c>
      <c r="H5229" s="108" t="s">
        <v>38</v>
      </c>
    </row>
    <row r="5230" spans="1:8" ht="16.5" thickBot="1">
      <c r="A5230" s="75" t="s">
        <v>552</v>
      </c>
      <c r="B5230" s="77">
        <f t="shared" ref="B5230" si="774">SUM(B5208:B5229)</f>
        <v>9.7399918962722865</v>
      </c>
      <c r="C5230" s="77">
        <f t="shared" ref="C5230" si="775">SUM(C5208:C5229)</f>
        <v>40.664999999999999</v>
      </c>
      <c r="D5230" s="77">
        <f t="shared" ref="D5230" si="776">SUM(D5208:D5229)</f>
        <v>14.925000000000001</v>
      </c>
      <c r="E5230" s="77">
        <f t="shared" ref="E5230:G5230" si="777">SUM(E5208:E5229)</f>
        <v>87.429000000000002</v>
      </c>
      <c r="F5230" s="77">
        <f t="shared" si="777"/>
        <v>28.920165856293892</v>
      </c>
      <c r="G5230" s="77">
        <f t="shared" si="777"/>
        <v>141.78100000000001</v>
      </c>
      <c r="H5230" s="118" t="s">
        <v>855</v>
      </c>
    </row>
    <row r="5231" spans="1:8" ht="16.5" thickBot="1">
      <c r="A5231" s="75" t="s">
        <v>545</v>
      </c>
      <c r="B5231" s="77">
        <v>1108.5260000000001</v>
      </c>
      <c r="C5231" s="77">
        <v>10638.254000000001</v>
      </c>
      <c r="D5231" s="77">
        <v>1184.296</v>
      </c>
      <c r="E5231" s="77">
        <v>11574.344999999999</v>
      </c>
      <c r="F5231" s="126">
        <v>1240.059</v>
      </c>
      <c r="G5231" s="126">
        <v>12581.638999999999</v>
      </c>
      <c r="H5231" s="112" t="s">
        <v>553</v>
      </c>
    </row>
    <row r="5232" spans="1:8">
      <c r="A5232" s="86"/>
      <c r="B5232" s="87"/>
      <c r="C5232" s="87"/>
      <c r="D5232" s="87"/>
      <c r="E5232" s="87"/>
      <c r="F5232" s="87"/>
      <c r="G5232" s="87"/>
      <c r="H5232" s="115"/>
    </row>
    <row r="5233" spans="1:8">
      <c r="A5233" s="119" t="s">
        <v>574</v>
      </c>
      <c r="H5233" s="121" t="s">
        <v>575</v>
      </c>
    </row>
    <row r="5234" spans="1:8" ht="15.75" customHeight="1">
      <c r="A5234" s="98" t="s">
        <v>795</v>
      </c>
      <c r="D5234" s="64"/>
      <c r="E5234" s="64"/>
      <c r="F5234" s="64"/>
      <c r="G5234" s="64"/>
      <c r="H5234" s="73" t="s">
        <v>460</v>
      </c>
    </row>
    <row r="5235" spans="1:8" ht="16.5" customHeight="1" thickBot="1">
      <c r="A5235" s="68" t="s">
        <v>43</v>
      </c>
      <c r="E5235" s="38"/>
      <c r="G5235" s="38" t="s">
        <v>477</v>
      </c>
      <c r="H5235" s="38" t="s">
        <v>476</v>
      </c>
    </row>
    <row r="5236" spans="1:8" ht="16.5" thickBot="1">
      <c r="A5236" s="55" t="s">
        <v>7</v>
      </c>
      <c r="B5236" s="238">
        <v>2016</v>
      </c>
      <c r="C5236" s="239"/>
      <c r="D5236" s="238">
        <v>2017</v>
      </c>
      <c r="E5236" s="239"/>
      <c r="F5236" s="238">
        <v>2018</v>
      </c>
      <c r="G5236" s="239"/>
      <c r="H5236" s="56" t="s">
        <v>3</v>
      </c>
    </row>
    <row r="5237" spans="1:8">
      <c r="A5237" s="57"/>
      <c r="B5237" s="54" t="s">
        <v>46</v>
      </c>
      <c r="C5237" s="100" t="s">
        <v>47</v>
      </c>
      <c r="D5237" s="103" t="s">
        <v>46</v>
      </c>
      <c r="E5237" s="22" t="s">
        <v>47</v>
      </c>
      <c r="F5237" s="103" t="s">
        <v>46</v>
      </c>
      <c r="G5237" s="22" t="s">
        <v>47</v>
      </c>
      <c r="H5237" s="58"/>
    </row>
    <row r="5238" spans="1:8" ht="16.5" thickBot="1">
      <c r="A5238" s="59"/>
      <c r="B5238" s="23" t="s">
        <v>48</v>
      </c>
      <c r="C5238" s="23" t="s">
        <v>49</v>
      </c>
      <c r="D5238" s="107" t="s">
        <v>48</v>
      </c>
      <c r="E5238" s="2" t="s">
        <v>49</v>
      </c>
      <c r="F5238" s="107" t="s">
        <v>48</v>
      </c>
      <c r="G5238" s="2" t="s">
        <v>49</v>
      </c>
      <c r="H5238" s="60"/>
    </row>
    <row r="5239" spans="1:8" ht="17.25" thickTop="1" thickBot="1">
      <c r="A5239" s="12" t="s">
        <v>13</v>
      </c>
      <c r="B5239" s="24">
        <v>1.903</v>
      </c>
      <c r="C5239" s="26">
        <v>9.0090000000000003</v>
      </c>
      <c r="D5239" s="24">
        <v>1.8680000000000001</v>
      </c>
      <c r="E5239" s="26">
        <v>7.79</v>
      </c>
      <c r="F5239" s="26">
        <v>1.796</v>
      </c>
      <c r="G5239" s="26">
        <v>10.842000000000001</v>
      </c>
      <c r="H5239" s="109" t="s">
        <v>819</v>
      </c>
    </row>
    <row r="5240" spans="1:8" ht="16.5" thickBot="1">
      <c r="A5240" s="12" t="s">
        <v>14</v>
      </c>
      <c r="B5240" s="24">
        <v>26.286000000000001</v>
      </c>
      <c r="C5240" s="26">
        <v>87.793000000000006</v>
      </c>
      <c r="D5240" s="24">
        <v>28.911999999999999</v>
      </c>
      <c r="E5240" s="26">
        <v>80.234999999999999</v>
      </c>
      <c r="F5240" s="26">
        <v>34.564</v>
      </c>
      <c r="G5240" s="26">
        <v>108.166</v>
      </c>
      <c r="H5240" s="109" t="s">
        <v>840</v>
      </c>
    </row>
    <row r="5241" spans="1:8" ht="16.5" thickBot="1">
      <c r="A5241" s="12" t="s">
        <v>15</v>
      </c>
      <c r="B5241" s="24">
        <v>9.1999999999999998E-2</v>
      </c>
      <c r="C5241" s="26">
        <v>0.495</v>
      </c>
      <c r="D5241" s="24">
        <v>9.6000000000000002E-2</v>
      </c>
      <c r="E5241" s="26">
        <v>0.47099999999999997</v>
      </c>
      <c r="F5241" s="26">
        <v>0.157</v>
      </c>
      <c r="G5241" s="26">
        <v>0.66900000000000004</v>
      </c>
      <c r="H5241" s="109" t="s">
        <v>841</v>
      </c>
    </row>
    <row r="5242" spans="1:8" ht="16.5" thickBot="1">
      <c r="A5242" s="12" t="s">
        <v>16</v>
      </c>
      <c r="B5242" s="24">
        <v>0.89200000000000002</v>
      </c>
      <c r="C5242" s="26">
        <v>2.8250000000000002</v>
      </c>
      <c r="D5242" s="24">
        <v>1.6</v>
      </c>
      <c r="E5242" s="26">
        <v>5.5789999999999997</v>
      </c>
      <c r="F5242" s="26">
        <v>0.54200000000000004</v>
      </c>
      <c r="G5242" s="26">
        <v>1.8240000000000001</v>
      </c>
      <c r="H5242" s="109" t="s">
        <v>844</v>
      </c>
    </row>
    <row r="5243" spans="1:8" ht="16.5" thickBot="1">
      <c r="A5243" s="12" t="s">
        <v>17</v>
      </c>
      <c r="B5243" s="24">
        <v>2.5000000000000001E-2</v>
      </c>
      <c r="C5243" s="26">
        <v>3.5000000000000003E-2</v>
      </c>
      <c r="D5243" s="24">
        <v>1.6E-2</v>
      </c>
      <c r="E5243" s="26">
        <v>4.2000000000000003E-2</v>
      </c>
      <c r="F5243" s="26">
        <v>4.8000000000000001E-2</v>
      </c>
      <c r="G5243" s="26">
        <v>0.114</v>
      </c>
      <c r="H5243" s="109" t="s">
        <v>845</v>
      </c>
    </row>
    <row r="5244" spans="1:8" ht="16.5" thickBot="1">
      <c r="A5244" s="12" t="s">
        <v>18</v>
      </c>
      <c r="B5244" s="24">
        <v>1E-3</v>
      </c>
      <c r="C5244" s="26">
        <v>2E-3</v>
      </c>
      <c r="D5244" s="24">
        <v>0</v>
      </c>
      <c r="E5244" s="26">
        <v>0</v>
      </c>
      <c r="F5244" s="26">
        <v>0</v>
      </c>
      <c r="G5244" s="26">
        <v>0</v>
      </c>
      <c r="H5244" s="109" t="s">
        <v>820</v>
      </c>
    </row>
    <row r="5245" spans="1:8" ht="16.5" thickBot="1">
      <c r="A5245" s="12" t="s">
        <v>19</v>
      </c>
      <c r="B5245" s="24">
        <v>0</v>
      </c>
      <c r="C5245" s="26">
        <v>0</v>
      </c>
      <c r="D5245" s="24">
        <v>0</v>
      </c>
      <c r="E5245" s="26">
        <v>0</v>
      </c>
      <c r="F5245" s="26">
        <v>0</v>
      </c>
      <c r="G5245" s="26">
        <v>0</v>
      </c>
      <c r="H5245" s="109" t="s">
        <v>20</v>
      </c>
    </row>
    <row r="5246" spans="1:8" ht="16.5" thickBot="1">
      <c r="A5246" s="12" t="s">
        <v>21</v>
      </c>
      <c r="B5246" s="24">
        <v>9.6969999999999992</v>
      </c>
      <c r="C5246" s="26">
        <v>34.518999999999998</v>
      </c>
      <c r="D5246" s="24">
        <v>8.6780000000000008</v>
      </c>
      <c r="E5246" s="26">
        <v>29.552</v>
      </c>
      <c r="F5246" s="26">
        <v>3.7530000000000001</v>
      </c>
      <c r="G5246" s="26">
        <v>12.083</v>
      </c>
      <c r="H5246" s="109" t="s">
        <v>846</v>
      </c>
    </row>
    <row r="5247" spans="1:8" ht="16.5" thickBot="1">
      <c r="A5247" s="12" t="s">
        <v>22</v>
      </c>
      <c r="B5247" s="24">
        <v>0</v>
      </c>
      <c r="C5247" s="26">
        <v>0</v>
      </c>
      <c r="D5247" s="24">
        <v>1E-3</v>
      </c>
      <c r="E5247" s="26">
        <v>1E-3</v>
      </c>
      <c r="F5247" s="26">
        <v>1E-3</v>
      </c>
      <c r="G5247" s="26">
        <v>1E-3</v>
      </c>
      <c r="H5247" s="109" t="s">
        <v>847</v>
      </c>
    </row>
    <row r="5248" spans="1:8" ht="16.5" thickBot="1">
      <c r="A5248" s="12" t="s">
        <v>23</v>
      </c>
      <c r="B5248" s="24">
        <v>1.4E-2</v>
      </c>
      <c r="C5248" s="26">
        <v>2.3E-2</v>
      </c>
      <c r="D5248" s="24">
        <v>0.11700000000000001</v>
      </c>
      <c r="E5248" s="26">
        <v>0.186</v>
      </c>
      <c r="F5248" s="26">
        <v>0.04</v>
      </c>
      <c r="G5248" s="26">
        <v>0.06</v>
      </c>
      <c r="H5248" s="109" t="s">
        <v>856</v>
      </c>
    </row>
    <row r="5249" spans="1:8" ht="16.5" thickBot="1">
      <c r="A5249" s="12" t="s">
        <v>24</v>
      </c>
      <c r="B5249" s="24">
        <v>0</v>
      </c>
      <c r="C5249" s="26">
        <v>0</v>
      </c>
      <c r="D5249" s="24">
        <v>0</v>
      </c>
      <c r="E5249" s="26">
        <v>0</v>
      </c>
      <c r="F5249" s="26">
        <v>0</v>
      </c>
      <c r="G5249" s="26">
        <v>1E-3</v>
      </c>
      <c r="H5249" s="109" t="s">
        <v>818</v>
      </c>
    </row>
    <row r="5250" spans="1:8" ht="16.5" thickBot="1">
      <c r="A5250" s="12" t="s">
        <v>25</v>
      </c>
      <c r="B5250" s="24">
        <v>6.0000000000000001E-3</v>
      </c>
      <c r="C5250" s="26">
        <v>1.2E-2</v>
      </c>
      <c r="D5250" s="24">
        <v>4.0000000000000001E-3</v>
      </c>
      <c r="E5250" s="26">
        <v>2E-3</v>
      </c>
      <c r="F5250" s="26">
        <v>0.02</v>
      </c>
      <c r="G5250" s="26">
        <v>9.8000000000000004E-2</v>
      </c>
      <c r="H5250" s="109" t="s">
        <v>26</v>
      </c>
    </row>
    <row r="5251" spans="1:8" ht="16.5" thickBot="1">
      <c r="A5251" s="12" t="s">
        <v>27</v>
      </c>
      <c r="B5251" s="24">
        <v>0.622</v>
      </c>
      <c r="C5251" s="26">
        <v>3.214</v>
      </c>
      <c r="D5251" s="24">
        <v>1.0649999999999999</v>
      </c>
      <c r="E5251" s="26">
        <v>4.9420000000000002</v>
      </c>
      <c r="F5251" s="26">
        <v>0</v>
      </c>
      <c r="G5251" s="26">
        <v>0</v>
      </c>
      <c r="H5251" s="109" t="s">
        <v>851</v>
      </c>
    </row>
    <row r="5252" spans="1:8" ht="16.5" thickBot="1">
      <c r="A5252" s="12" t="s">
        <v>28</v>
      </c>
      <c r="B5252" s="24">
        <v>1.4E-2</v>
      </c>
      <c r="C5252" s="26">
        <v>0.05</v>
      </c>
      <c r="D5252" s="24">
        <v>0</v>
      </c>
      <c r="E5252" s="26">
        <v>0</v>
      </c>
      <c r="F5252" s="26">
        <v>0</v>
      </c>
      <c r="G5252" s="26">
        <v>8.3000000000000004E-2</v>
      </c>
      <c r="H5252" s="109" t="s">
        <v>853</v>
      </c>
    </row>
    <row r="5253" spans="1:8" ht="16.5" thickBot="1">
      <c r="A5253" s="12" t="s">
        <v>29</v>
      </c>
      <c r="B5253" s="24">
        <v>0</v>
      </c>
      <c r="C5253" s="26">
        <v>0</v>
      </c>
      <c r="D5253" s="24">
        <v>0</v>
      </c>
      <c r="E5253" s="26">
        <v>0</v>
      </c>
      <c r="F5253" s="26">
        <v>0</v>
      </c>
      <c r="G5253" s="26">
        <v>0.45800000000000002</v>
      </c>
      <c r="H5253" s="109" t="s">
        <v>821</v>
      </c>
    </row>
    <row r="5254" spans="1:8" ht="16.5" thickBot="1">
      <c r="A5254" s="12" t="s">
        <v>30</v>
      </c>
      <c r="B5254" s="24">
        <v>0.23</v>
      </c>
      <c r="C5254" s="26">
        <v>0.61899999999999999</v>
      </c>
      <c r="D5254" s="24">
        <v>0.46400000000000002</v>
      </c>
      <c r="E5254" s="26">
        <v>1.2589999999999999</v>
      </c>
      <c r="F5254" s="26">
        <v>1.159</v>
      </c>
      <c r="G5254" s="26">
        <v>4.242</v>
      </c>
      <c r="H5254" s="109" t="s">
        <v>848</v>
      </c>
    </row>
    <row r="5255" spans="1:8" ht="16.5" thickBot="1">
      <c r="A5255" s="12" t="s">
        <v>31</v>
      </c>
      <c r="B5255" s="24">
        <v>1.327</v>
      </c>
      <c r="C5255" s="26">
        <v>4.0650000000000004</v>
      </c>
      <c r="D5255" s="24">
        <v>1.137</v>
      </c>
      <c r="E5255" s="26">
        <v>3.2669999999999999</v>
      </c>
      <c r="F5255" s="26">
        <v>1.0129999999999999</v>
      </c>
      <c r="G5255" s="26">
        <v>3.379</v>
      </c>
      <c r="H5255" s="109" t="s">
        <v>849</v>
      </c>
    </row>
    <row r="5256" spans="1:8" ht="16.5" thickBot="1">
      <c r="A5256" s="12" t="s">
        <v>32</v>
      </c>
      <c r="B5256" s="24">
        <v>1.2E-2</v>
      </c>
      <c r="C5256" s="26">
        <v>0.10100000000000001</v>
      </c>
      <c r="D5256" s="24">
        <v>3.0000000000000001E-3</v>
      </c>
      <c r="E5256" s="26">
        <v>2.4E-2</v>
      </c>
      <c r="F5256" s="26">
        <v>2.3E-2</v>
      </c>
      <c r="G5256" s="26">
        <v>0.06</v>
      </c>
      <c r="H5256" s="109" t="s">
        <v>854</v>
      </c>
    </row>
    <row r="5257" spans="1:8" ht="16.5" thickBot="1">
      <c r="A5257" s="12" t="s">
        <v>33</v>
      </c>
      <c r="B5257" s="24">
        <v>0.92800000000000005</v>
      </c>
      <c r="C5257" s="26">
        <v>3.1190000000000002</v>
      </c>
      <c r="D5257" s="24">
        <v>0.28499999999999998</v>
      </c>
      <c r="E5257" s="26">
        <v>1.071</v>
      </c>
      <c r="F5257" s="26">
        <v>0.82299999999999995</v>
      </c>
      <c r="G5257" s="26">
        <v>2.4910000000000001</v>
      </c>
      <c r="H5257" s="109" t="s">
        <v>852</v>
      </c>
    </row>
    <row r="5258" spans="1:8" ht="16.5" thickBot="1">
      <c r="A5258" s="12" t="s">
        <v>34</v>
      </c>
      <c r="B5258" s="24">
        <v>0.495</v>
      </c>
      <c r="C5258" s="26">
        <v>2.2730000000000001</v>
      </c>
      <c r="D5258" s="24">
        <v>0.48</v>
      </c>
      <c r="E5258" s="26">
        <v>2.3559999999999999</v>
      </c>
      <c r="F5258" s="26">
        <v>0.71899999999999997</v>
      </c>
      <c r="G5258" s="26">
        <v>2.6760000000000002</v>
      </c>
      <c r="H5258" s="109" t="s">
        <v>850</v>
      </c>
    </row>
    <row r="5259" spans="1:8" ht="16.5" thickBot="1">
      <c r="A5259" s="12" t="s">
        <v>35</v>
      </c>
      <c r="B5259" s="24">
        <v>0</v>
      </c>
      <c r="C5259" s="26">
        <v>0</v>
      </c>
      <c r="D5259" s="24">
        <v>0</v>
      </c>
      <c r="E5259" s="26">
        <v>0</v>
      </c>
      <c r="F5259" s="26">
        <v>0</v>
      </c>
      <c r="G5259" s="26">
        <v>0</v>
      </c>
      <c r="H5259" s="109" t="s">
        <v>36</v>
      </c>
    </row>
    <row r="5260" spans="1:8" ht="16.5" thickBot="1">
      <c r="A5260" s="54" t="s">
        <v>37</v>
      </c>
      <c r="B5260" s="27">
        <v>0.47599999999999998</v>
      </c>
      <c r="C5260" s="28">
        <v>0.67100000000000004</v>
      </c>
      <c r="D5260" s="27">
        <v>0</v>
      </c>
      <c r="E5260" s="28">
        <v>0</v>
      </c>
      <c r="F5260" s="26">
        <v>0</v>
      </c>
      <c r="G5260" s="26">
        <v>0</v>
      </c>
      <c r="H5260" s="108" t="s">
        <v>38</v>
      </c>
    </row>
    <row r="5261" spans="1:8" ht="16.5" thickBot="1">
      <c r="A5261" s="75" t="s">
        <v>552</v>
      </c>
      <c r="B5261" s="77">
        <f t="shared" ref="B5261" si="778">SUM(B5239:B5260)</f>
        <v>43.019999999999996</v>
      </c>
      <c r="C5261" s="77">
        <f t="shared" ref="C5261" si="779">SUM(C5239:C5260)</f>
        <v>148.82499999999999</v>
      </c>
      <c r="D5261" s="77">
        <f t="shared" ref="D5261" si="780">SUM(D5239:D5260)</f>
        <v>44.725999999999985</v>
      </c>
      <c r="E5261" s="77">
        <f t="shared" ref="E5261:G5261" si="781">SUM(E5239:E5260)</f>
        <v>136.77699999999999</v>
      </c>
      <c r="F5261" s="77">
        <f t="shared" si="781"/>
        <v>44.658000000000001</v>
      </c>
      <c r="G5261" s="77">
        <f t="shared" si="781"/>
        <v>147.24700000000001</v>
      </c>
      <c r="H5261" s="118" t="s">
        <v>855</v>
      </c>
    </row>
    <row r="5262" spans="1:8" ht="16.5" thickBot="1">
      <c r="A5262" s="75" t="s">
        <v>545</v>
      </c>
      <c r="B5262" s="77">
        <v>6509.8519999999999</v>
      </c>
      <c r="C5262" s="77">
        <v>19522.914000000001</v>
      </c>
      <c r="D5262" s="77">
        <v>6966.8249999999998</v>
      </c>
      <c r="E5262" s="77">
        <v>21608.807000000001</v>
      </c>
      <c r="F5262" s="126">
        <f>D5262/E5262*G5262</f>
        <v>7574.1764270882704</v>
      </c>
      <c r="G5262" s="126">
        <v>23492.612000000001</v>
      </c>
      <c r="H5262" s="112" t="s">
        <v>553</v>
      </c>
    </row>
    <row r="5263" spans="1:8">
      <c r="A5263" s="17"/>
      <c r="B5263" s="7"/>
      <c r="C5263" s="7"/>
      <c r="D5263" s="7"/>
      <c r="E5263" s="7"/>
      <c r="F5263" s="7"/>
      <c r="G5263" s="7"/>
    </row>
    <row r="5264" spans="1:8">
      <c r="A5264" s="119" t="s">
        <v>576</v>
      </c>
      <c r="H5264" s="121" t="s">
        <v>577</v>
      </c>
    </row>
    <row r="5265" spans="1:8" ht="15.75" customHeight="1">
      <c r="A5265" s="123" t="s">
        <v>796</v>
      </c>
      <c r="C5265" s="64"/>
      <c r="D5265" s="64"/>
      <c r="E5265" s="64"/>
      <c r="F5265" s="64"/>
      <c r="G5265" s="64"/>
      <c r="H5265" s="73" t="s">
        <v>461</v>
      </c>
    </row>
    <row r="5266" spans="1:8" ht="16.5" customHeight="1" thickBot="1">
      <c r="A5266" s="68" t="s">
        <v>43</v>
      </c>
      <c r="E5266" s="38"/>
      <c r="G5266" s="38" t="s">
        <v>477</v>
      </c>
      <c r="H5266" s="38" t="s">
        <v>476</v>
      </c>
    </row>
    <row r="5267" spans="1:8" ht="16.5" thickBot="1">
      <c r="A5267" s="55" t="s">
        <v>7</v>
      </c>
      <c r="B5267" s="238">
        <v>2016</v>
      </c>
      <c r="C5267" s="239"/>
      <c r="D5267" s="238">
        <v>2017</v>
      </c>
      <c r="E5267" s="239"/>
      <c r="F5267" s="238">
        <v>2018</v>
      </c>
      <c r="G5267" s="239"/>
      <c r="H5267" s="56" t="s">
        <v>3</v>
      </c>
    </row>
    <row r="5268" spans="1:8">
      <c r="A5268" s="57"/>
      <c r="B5268" s="54" t="s">
        <v>46</v>
      </c>
      <c r="C5268" s="100" t="s">
        <v>47</v>
      </c>
      <c r="D5268" s="103" t="s">
        <v>46</v>
      </c>
      <c r="E5268" s="22" t="s">
        <v>47</v>
      </c>
      <c r="F5268" s="103" t="s">
        <v>46</v>
      </c>
      <c r="G5268" s="22" t="s">
        <v>47</v>
      </c>
      <c r="H5268" s="58"/>
    </row>
    <row r="5269" spans="1:8" ht="16.5" thickBot="1">
      <c r="A5269" s="59"/>
      <c r="B5269" s="23" t="s">
        <v>48</v>
      </c>
      <c r="C5269" s="23" t="s">
        <v>49</v>
      </c>
      <c r="D5269" s="107" t="s">
        <v>48</v>
      </c>
      <c r="E5269" s="2" t="s">
        <v>49</v>
      </c>
      <c r="F5269" s="107" t="s">
        <v>48</v>
      </c>
      <c r="G5269" s="2" t="s">
        <v>49</v>
      </c>
      <c r="H5269" s="60"/>
    </row>
    <row r="5270" spans="1:8" ht="17.25" thickTop="1" thickBot="1">
      <c r="A5270" s="12" t="s">
        <v>13</v>
      </c>
      <c r="B5270" s="24">
        <v>1.179</v>
      </c>
      <c r="C5270" s="26">
        <v>2.3929999999999998</v>
      </c>
      <c r="D5270" s="24">
        <v>1.8260000000000001</v>
      </c>
      <c r="E5270" s="26">
        <v>3.2559999999999998</v>
      </c>
      <c r="F5270" s="26">
        <v>2.887</v>
      </c>
      <c r="G5270" s="26">
        <v>3.6970000000000001</v>
      </c>
      <c r="H5270" s="109" t="s">
        <v>819</v>
      </c>
    </row>
    <row r="5271" spans="1:8" ht="16.5" thickBot="1">
      <c r="A5271" s="12" t="s">
        <v>14</v>
      </c>
      <c r="B5271" s="24">
        <v>61.789000000000001</v>
      </c>
      <c r="C5271" s="26">
        <v>63.845999999999997</v>
      </c>
      <c r="D5271" s="24">
        <v>62.543999999999997</v>
      </c>
      <c r="E5271" s="26">
        <v>54.21</v>
      </c>
      <c r="F5271" s="26">
        <v>60.133000000000003</v>
      </c>
      <c r="G5271" s="26">
        <v>53.643000000000001</v>
      </c>
      <c r="H5271" s="109" t="s">
        <v>840</v>
      </c>
    </row>
    <row r="5272" spans="1:8" ht="16.5" thickBot="1">
      <c r="A5272" s="12" t="s">
        <v>15</v>
      </c>
      <c r="B5272" s="24">
        <v>8.4000000000000005E-2</v>
      </c>
      <c r="C5272" s="26">
        <v>0.44800000000000001</v>
      </c>
      <c r="D5272" s="24">
        <v>0.26500000000000001</v>
      </c>
      <c r="E5272" s="26">
        <v>0.70799999999999996</v>
      </c>
      <c r="F5272" s="26">
        <v>0.14000000000000001</v>
      </c>
      <c r="G5272" s="26">
        <v>0.39600000000000002</v>
      </c>
      <c r="H5272" s="109" t="s">
        <v>841</v>
      </c>
    </row>
    <row r="5273" spans="1:8" ht="16.5" thickBot="1">
      <c r="A5273" s="12" t="s">
        <v>16</v>
      </c>
      <c r="B5273" s="24">
        <v>75.837000000000003</v>
      </c>
      <c r="C5273" s="26">
        <v>45.987000000000002</v>
      </c>
      <c r="D5273" s="24">
        <v>101.727</v>
      </c>
      <c r="E5273" s="26">
        <v>52.582999999999998</v>
      </c>
      <c r="F5273" s="26">
        <v>99.897999999999996</v>
      </c>
      <c r="G5273" s="26">
        <v>51.460999999999999</v>
      </c>
      <c r="H5273" s="109" t="s">
        <v>844</v>
      </c>
    </row>
    <row r="5274" spans="1:8" ht="16.5" thickBot="1">
      <c r="A5274" s="12" t="s">
        <v>17</v>
      </c>
      <c r="B5274" s="24">
        <v>6.851</v>
      </c>
      <c r="C5274" s="26">
        <v>4.3220000000000001</v>
      </c>
      <c r="D5274" s="24">
        <v>8.0020000000000007</v>
      </c>
      <c r="E5274" s="26">
        <v>4.8449999999999998</v>
      </c>
      <c r="F5274" s="26">
        <v>25.518000000000001</v>
      </c>
      <c r="G5274" s="26">
        <v>11.744</v>
      </c>
      <c r="H5274" s="109" t="s">
        <v>845</v>
      </c>
    </row>
    <row r="5275" spans="1:8" ht="16.5" thickBot="1">
      <c r="A5275" s="12" t="s">
        <v>18</v>
      </c>
      <c r="B5275" s="24">
        <v>0</v>
      </c>
      <c r="C5275" s="26">
        <v>0</v>
      </c>
      <c r="D5275" s="24">
        <v>0</v>
      </c>
      <c r="E5275" s="26">
        <v>0</v>
      </c>
      <c r="F5275" s="26">
        <v>0</v>
      </c>
      <c r="G5275" s="26">
        <v>0</v>
      </c>
      <c r="H5275" s="109" t="s">
        <v>820</v>
      </c>
    </row>
    <row r="5276" spans="1:8" ht="16.5" thickBot="1">
      <c r="A5276" s="12" t="s">
        <v>19</v>
      </c>
      <c r="B5276" s="24">
        <v>0</v>
      </c>
      <c r="C5276" s="26">
        <v>0</v>
      </c>
      <c r="D5276" s="24">
        <v>0</v>
      </c>
      <c r="E5276" s="26">
        <v>0</v>
      </c>
      <c r="F5276" s="26">
        <v>0</v>
      </c>
      <c r="G5276" s="26">
        <v>0</v>
      </c>
      <c r="H5276" s="109" t="s">
        <v>20</v>
      </c>
    </row>
    <row r="5277" spans="1:8" ht="16.5" thickBot="1">
      <c r="A5277" s="12" t="s">
        <v>21</v>
      </c>
      <c r="B5277" s="24">
        <v>66.83</v>
      </c>
      <c r="C5277" s="26">
        <v>98.316999999999993</v>
      </c>
      <c r="D5277" s="24">
        <v>67.504999999999995</v>
      </c>
      <c r="E5277" s="26">
        <v>105.60899999999999</v>
      </c>
      <c r="F5277" s="26">
        <v>74.554000000000002</v>
      </c>
      <c r="G5277" s="26">
        <v>128.66900000000001</v>
      </c>
      <c r="H5277" s="109" t="s">
        <v>846</v>
      </c>
    </row>
    <row r="5278" spans="1:8" ht="16.5" thickBot="1">
      <c r="A5278" s="12" t="s">
        <v>22</v>
      </c>
      <c r="B5278" s="24">
        <v>0.02</v>
      </c>
      <c r="C5278" s="26">
        <v>1.6E-2</v>
      </c>
      <c r="D5278" s="24">
        <v>5.0000000000000001E-3</v>
      </c>
      <c r="E5278" s="26">
        <v>4.0000000000000001E-3</v>
      </c>
      <c r="F5278" s="26">
        <v>2.5999999999999999E-2</v>
      </c>
      <c r="G5278" s="26">
        <v>1.4999999999999999E-2</v>
      </c>
      <c r="H5278" s="109" t="s">
        <v>847</v>
      </c>
    </row>
    <row r="5279" spans="1:8" ht="16.5" thickBot="1">
      <c r="A5279" s="12" t="s">
        <v>23</v>
      </c>
      <c r="B5279" s="24">
        <v>2.7E-2</v>
      </c>
      <c r="C5279" s="26">
        <v>4.5999999999999999E-2</v>
      </c>
      <c r="D5279" s="24">
        <v>3.1E-2</v>
      </c>
      <c r="E5279" s="26">
        <v>9.7000000000000003E-2</v>
      </c>
      <c r="F5279" s="26">
        <v>0.125</v>
      </c>
      <c r="G5279" s="26">
        <v>0.151</v>
      </c>
      <c r="H5279" s="109" t="s">
        <v>856</v>
      </c>
    </row>
    <row r="5280" spans="1:8" ht="16.5" thickBot="1">
      <c r="A5280" s="12" t="s">
        <v>24</v>
      </c>
      <c r="B5280" s="24">
        <v>0</v>
      </c>
      <c r="C5280" s="26">
        <v>0</v>
      </c>
      <c r="D5280" s="24">
        <v>0</v>
      </c>
      <c r="E5280" s="26">
        <v>0</v>
      </c>
      <c r="F5280" s="26">
        <v>0</v>
      </c>
      <c r="G5280" s="26">
        <v>0</v>
      </c>
      <c r="H5280" s="109" t="s">
        <v>818</v>
      </c>
    </row>
    <row r="5281" spans="1:8" ht="16.5" thickBot="1">
      <c r="A5281" s="12" t="s">
        <v>25</v>
      </c>
      <c r="B5281" s="24">
        <v>0</v>
      </c>
      <c r="C5281" s="26">
        <v>0</v>
      </c>
      <c r="D5281" s="24">
        <v>2E-3</v>
      </c>
      <c r="E5281" s="26">
        <v>1E-3</v>
      </c>
      <c r="F5281" s="26">
        <v>9.9000000000000005E-2</v>
      </c>
      <c r="G5281" s="26">
        <v>9.6000000000000002E-2</v>
      </c>
      <c r="H5281" s="109" t="s">
        <v>26</v>
      </c>
    </row>
    <row r="5282" spans="1:8" ht="16.5" thickBot="1">
      <c r="A5282" s="12" t="s">
        <v>27</v>
      </c>
      <c r="B5282" s="24">
        <v>62.734999999999999</v>
      </c>
      <c r="C5282" s="26">
        <v>40.085000000000001</v>
      </c>
      <c r="D5282" s="24">
        <v>67.120999999999995</v>
      </c>
      <c r="E5282" s="26">
        <v>40.707999999999998</v>
      </c>
      <c r="F5282" s="26">
        <v>0</v>
      </c>
      <c r="G5282" s="26">
        <v>0</v>
      </c>
      <c r="H5282" s="109" t="s">
        <v>851</v>
      </c>
    </row>
    <row r="5283" spans="1:8" ht="16.5" thickBot="1">
      <c r="A5283" s="12" t="s">
        <v>28</v>
      </c>
      <c r="B5283" s="24">
        <v>0.44600000000000001</v>
      </c>
      <c r="C5283" s="26">
        <v>0.63100000000000001</v>
      </c>
      <c r="D5283" s="24">
        <v>5.3999999999999999E-2</v>
      </c>
      <c r="E5283" s="26">
        <v>0.21</v>
      </c>
      <c r="F5283" s="26">
        <f>D5283/E5283*G5283</f>
        <v>0.15865714285714289</v>
      </c>
      <c r="G5283" s="26">
        <v>0.61699999999999999</v>
      </c>
      <c r="H5283" s="109" t="s">
        <v>853</v>
      </c>
    </row>
    <row r="5284" spans="1:8" ht="16.5" thickBot="1">
      <c r="A5284" s="12" t="s">
        <v>29</v>
      </c>
      <c r="B5284" s="24">
        <v>0</v>
      </c>
      <c r="C5284" s="26">
        <v>0</v>
      </c>
      <c r="D5284" s="24">
        <v>0</v>
      </c>
      <c r="E5284" s="26">
        <v>0</v>
      </c>
      <c r="F5284" s="26">
        <v>0</v>
      </c>
      <c r="G5284" s="26">
        <v>3.4000000000000002E-2</v>
      </c>
      <c r="H5284" s="109" t="s">
        <v>821</v>
      </c>
    </row>
    <row r="5285" spans="1:8" ht="16.5" thickBot="1">
      <c r="A5285" s="12" t="s">
        <v>30</v>
      </c>
      <c r="B5285" s="24">
        <v>11.872</v>
      </c>
      <c r="C5285" s="26">
        <v>13.128</v>
      </c>
      <c r="D5285" s="24">
        <v>13.593999999999999</v>
      </c>
      <c r="E5285" s="26">
        <v>13.875999999999999</v>
      </c>
      <c r="F5285" s="26">
        <v>14.276</v>
      </c>
      <c r="G5285" s="26">
        <v>15.664999999999999</v>
      </c>
      <c r="H5285" s="109" t="s">
        <v>848</v>
      </c>
    </row>
    <row r="5286" spans="1:8" ht="16.5" thickBot="1">
      <c r="A5286" s="12" t="s">
        <v>31</v>
      </c>
      <c r="B5286" s="24">
        <v>5.673</v>
      </c>
      <c r="C5286" s="26">
        <v>13.153</v>
      </c>
      <c r="D5286" s="24">
        <v>5.5439999999999996</v>
      </c>
      <c r="E5286" s="26">
        <v>12.955</v>
      </c>
      <c r="F5286" s="26">
        <v>6.4820000000000002</v>
      </c>
      <c r="G5286" s="26">
        <v>14.368</v>
      </c>
      <c r="H5286" s="109" t="s">
        <v>849</v>
      </c>
    </row>
    <row r="5287" spans="1:8" ht="16.5" thickBot="1">
      <c r="A5287" s="12" t="s">
        <v>32</v>
      </c>
      <c r="B5287" s="24">
        <v>2.5000000000000001E-2</v>
      </c>
      <c r="C5287" s="26">
        <v>1.4999999999999999E-2</v>
      </c>
      <c r="D5287" s="24">
        <v>0.19500000000000001</v>
      </c>
      <c r="E5287" s="26">
        <v>7.8E-2</v>
      </c>
      <c r="F5287" s="26">
        <v>3.2000000000000001E-2</v>
      </c>
      <c r="G5287" s="26">
        <v>6.4000000000000001E-2</v>
      </c>
      <c r="H5287" s="109" t="s">
        <v>854</v>
      </c>
    </row>
    <row r="5288" spans="1:8" ht="16.5" thickBot="1">
      <c r="A5288" s="12" t="s">
        <v>33</v>
      </c>
      <c r="B5288" s="24">
        <v>41.048000000000002</v>
      </c>
      <c r="C5288" s="26">
        <v>52.973999999999997</v>
      </c>
      <c r="D5288" s="24">
        <v>64.447000000000003</v>
      </c>
      <c r="E5288" s="26">
        <v>67.721999999999994</v>
      </c>
      <c r="F5288" s="26">
        <v>137.608</v>
      </c>
      <c r="G5288" s="26">
        <v>63.475000000000001</v>
      </c>
      <c r="H5288" s="109" t="s">
        <v>852</v>
      </c>
    </row>
    <row r="5289" spans="1:8" ht="16.5" thickBot="1">
      <c r="A5289" s="12" t="s">
        <v>34</v>
      </c>
      <c r="B5289" s="24">
        <v>30.116</v>
      </c>
      <c r="C5289" s="26">
        <v>31.053999999999998</v>
      </c>
      <c r="D5289" s="24">
        <v>33.194000000000003</v>
      </c>
      <c r="E5289" s="26">
        <v>36.139000000000003</v>
      </c>
      <c r="F5289" s="26">
        <v>34.445999999999998</v>
      </c>
      <c r="G5289" s="26">
        <v>38.796999999999997</v>
      </c>
      <c r="H5289" s="109" t="s">
        <v>850</v>
      </c>
    </row>
    <row r="5290" spans="1:8" ht="16.5" thickBot="1">
      <c r="A5290" s="12" t="s">
        <v>35</v>
      </c>
      <c r="B5290" s="24">
        <v>0</v>
      </c>
      <c r="C5290" s="26">
        <v>0</v>
      </c>
      <c r="D5290" s="24">
        <v>0</v>
      </c>
      <c r="E5290" s="26">
        <v>0</v>
      </c>
      <c r="F5290" s="26">
        <v>0</v>
      </c>
      <c r="G5290" s="26">
        <v>0</v>
      </c>
      <c r="H5290" s="109" t="s">
        <v>36</v>
      </c>
    </row>
    <row r="5291" spans="1:8" ht="16.5" thickBot="1">
      <c r="A5291" s="54" t="s">
        <v>37</v>
      </c>
      <c r="B5291" s="27">
        <v>0</v>
      </c>
      <c r="C5291" s="28">
        <v>0</v>
      </c>
      <c r="D5291" s="27">
        <v>1E-3</v>
      </c>
      <c r="E5291" s="28">
        <v>1E-3</v>
      </c>
      <c r="F5291" s="26">
        <v>0</v>
      </c>
      <c r="G5291" s="26">
        <v>0</v>
      </c>
      <c r="H5291" s="108" t="s">
        <v>38</v>
      </c>
    </row>
    <row r="5292" spans="1:8" ht="16.5" thickBot="1">
      <c r="A5292" s="75" t="s">
        <v>552</v>
      </c>
      <c r="B5292" s="77">
        <f t="shared" ref="B5292" si="782">SUM(B5270:B5291)</f>
        <v>364.53199999999998</v>
      </c>
      <c r="C5292" s="77">
        <f t="shared" ref="C5292" si="783">SUM(C5270:C5291)</f>
        <v>366.41499999999991</v>
      </c>
      <c r="D5292" s="77">
        <f t="shared" ref="D5292" si="784">SUM(D5270:D5291)</f>
        <v>426.05699999999996</v>
      </c>
      <c r="E5292" s="77">
        <f t="shared" ref="E5292:G5292" si="785">SUM(E5270:E5291)</f>
        <v>393.0019999999999</v>
      </c>
      <c r="F5292" s="77">
        <f t="shared" si="785"/>
        <v>456.38265714285717</v>
      </c>
      <c r="G5292" s="77">
        <f t="shared" si="785"/>
        <v>382.89200000000005</v>
      </c>
      <c r="H5292" s="118" t="s">
        <v>855</v>
      </c>
    </row>
    <row r="5293" spans="1:8" ht="16.5" thickBot="1">
      <c r="A5293" s="75" t="s">
        <v>545</v>
      </c>
      <c r="B5293" s="77">
        <v>6245.73</v>
      </c>
      <c r="C5293" s="77">
        <v>8730.02</v>
      </c>
      <c r="D5293" s="77">
        <v>6896.02</v>
      </c>
      <c r="E5293" s="77">
        <v>9477.2209999999995</v>
      </c>
      <c r="F5293" s="126">
        <v>7195.598</v>
      </c>
      <c r="G5293" s="126">
        <v>10112.451999999999</v>
      </c>
      <c r="H5293" s="112" t="s">
        <v>553</v>
      </c>
    </row>
    <row r="5294" spans="1:8">
      <c r="A5294" s="17"/>
      <c r="B5294" s="7"/>
      <c r="C5294" s="7"/>
      <c r="D5294" s="7"/>
      <c r="E5294" s="7"/>
      <c r="F5294" s="7"/>
      <c r="G5294" s="7"/>
    </row>
    <row r="5295" spans="1:8">
      <c r="A5295" s="17"/>
      <c r="B5295" s="7"/>
      <c r="C5295" s="7"/>
      <c r="D5295" s="7"/>
      <c r="E5295" s="7"/>
      <c r="F5295" s="7"/>
      <c r="G5295" s="7"/>
    </row>
    <row r="5296" spans="1:8">
      <c r="A5296" s="119" t="s">
        <v>578</v>
      </c>
      <c r="H5296" s="121" t="s">
        <v>579</v>
      </c>
    </row>
    <row r="5297" spans="1:8" ht="15.75" customHeight="1">
      <c r="A5297" s="97" t="s">
        <v>797</v>
      </c>
      <c r="D5297" s="64"/>
      <c r="E5297" s="64"/>
      <c r="F5297" s="64"/>
      <c r="G5297" s="64"/>
      <c r="H5297" s="73" t="s">
        <v>462</v>
      </c>
    </row>
    <row r="5298" spans="1:8" ht="16.5" customHeight="1" thickBot="1">
      <c r="A5298" s="68" t="s">
        <v>43</v>
      </c>
      <c r="E5298" s="38"/>
      <c r="G5298" s="38" t="s">
        <v>477</v>
      </c>
      <c r="H5298" s="38" t="s">
        <v>476</v>
      </c>
    </row>
    <row r="5299" spans="1:8" ht="16.5" thickBot="1">
      <c r="A5299" s="55" t="s">
        <v>7</v>
      </c>
      <c r="B5299" s="238">
        <v>2016</v>
      </c>
      <c r="C5299" s="239"/>
      <c r="D5299" s="238">
        <v>2017</v>
      </c>
      <c r="E5299" s="239"/>
      <c r="F5299" s="238">
        <v>2018</v>
      </c>
      <c r="G5299" s="239"/>
      <c r="H5299" s="56" t="s">
        <v>3</v>
      </c>
    </row>
    <row r="5300" spans="1:8">
      <c r="A5300" s="57"/>
      <c r="B5300" s="54" t="s">
        <v>46</v>
      </c>
      <c r="C5300" s="100" t="s">
        <v>47</v>
      </c>
      <c r="D5300" s="103" t="s">
        <v>46</v>
      </c>
      <c r="E5300" s="22" t="s">
        <v>47</v>
      </c>
      <c r="F5300" s="103" t="s">
        <v>46</v>
      </c>
      <c r="G5300" s="22" t="s">
        <v>47</v>
      </c>
      <c r="H5300" s="58"/>
    </row>
    <row r="5301" spans="1:8" ht="16.5" thickBot="1">
      <c r="A5301" s="59"/>
      <c r="B5301" s="23" t="s">
        <v>48</v>
      </c>
      <c r="C5301" s="23" t="s">
        <v>49</v>
      </c>
      <c r="D5301" s="107" t="s">
        <v>48</v>
      </c>
      <c r="E5301" s="2" t="s">
        <v>49</v>
      </c>
      <c r="F5301" s="107" t="s">
        <v>48</v>
      </c>
      <c r="G5301" s="2" t="s">
        <v>49</v>
      </c>
      <c r="H5301" s="60"/>
    </row>
    <row r="5302" spans="1:8" ht="17.25" thickTop="1" thickBot="1">
      <c r="A5302" s="12" t="s">
        <v>13</v>
      </c>
      <c r="B5302" s="24">
        <v>3.2370000000000001</v>
      </c>
      <c r="C5302" s="26">
        <v>4.6849999999999996</v>
      </c>
      <c r="D5302" s="24">
        <v>1.714</v>
      </c>
      <c r="E5302" s="26">
        <v>2.2269999999999999</v>
      </c>
      <c r="F5302" s="26">
        <v>1.72</v>
      </c>
      <c r="G5302" s="26">
        <v>3.0169999999999999</v>
      </c>
      <c r="H5302" s="109" t="s">
        <v>819</v>
      </c>
    </row>
    <row r="5303" spans="1:8" ht="16.5" thickBot="1">
      <c r="A5303" s="12" t="s">
        <v>14</v>
      </c>
      <c r="B5303" s="24">
        <v>3.706</v>
      </c>
      <c r="C5303" s="26">
        <v>7.8440000000000003</v>
      </c>
      <c r="D5303" s="24">
        <v>4.2009999999999996</v>
      </c>
      <c r="E5303" s="26">
        <v>6.9139999999999997</v>
      </c>
      <c r="F5303" s="26">
        <v>4.2880000000000003</v>
      </c>
      <c r="G5303" s="26">
        <v>16.440000000000001</v>
      </c>
      <c r="H5303" s="109" t="s">
        <v>840</v>
      </c>
    </row>
    <row r="5304" spans="1:8" ht="16.5" thickBot="1">
      <c r="A5304" s="12" t="s">
        <v>15</v>
      </c>
      <c r="B5304" s="24">
        <v>0.04</v>
      </c>
      <c r="C5304" s="26">
        <v>0.107</v>
      </c>
      <c r="D5304" s="24">
        <v>0.05</v>
      </c>
      <c r="E5304" s="26">
        <v>0.16800000000000001</v>
      </c>
      <c r="F5304" s="26">
        <v>0.38300000000000001</v>
      </c>
      <c r="G5304" s="26">
        <v>1.069</v>
      </c>
      <c r="H5304" s="109" t="s">
        <v>841</v>
      </c>
    </row>
    <row r="5305" spans="1:8" ht="16.5" thickBot="1">
      <c r="A5305" s="12" t="s">
        <v>16</v>
      </c>
      <c r="B5305" s="24">
        <v>0.20699999999999999</v>
      </c>
      <c r="C5305" s="26">
        <v>0.41799999999999998</v>
      </c>
      <c r="D5305" s="24">
        <v>3.4000000000000002E-2</v>
      </c>
      <c r="E5305" s="26">
        <v>7.2999999999999995E-2</v>
      </c>
      <c r="F5305" s="26">
        <v>0.13</v>
      </c>
      <c r="G5305" s="26">
        <v>0.36599999999999999</v>
      </c>
      <c r="H5305" s="109" t="s">
        <v>844</v>
      </c>
    </row>
    <row r="5306" spans="1:8" ht="16.5" thickBot="1">
      <c r="A5306" s="12" t="s">
        <v>17</v>
      </c>
      <c r="B5306" s="24">
        <v>6.5000000000000002E-2</v>
      </c>
      <c r="C5306" s="26">
        <v>2.5999999999999999E-2</v>
      </c>
      <c r="D5306" s="24">
        <v>3.0000000000000001E-3</v>
      </c>
      <c r="E5306" s="26">
        <v>4.0000000000000001E-3</v>
      </c>
      <c r="F5306" s="26">
        <v>3.6999999999999998E-2</v>
      </c>
      <c r="G5306" s="26">
        <v>3.6999999999999998E-2</v>
      </c>
      <c r="H5306" s="109" t="s">
        <v>845</v>
      </c>
    </row>
    <row r="5307" spans="1:8" ht="16.5" thickBot="1">
      <c r="A5307" s="12" t="s">
        <v>18</v>
      </c>
      <c r="B5307" s="24">
        <v>0</v>
      </c>
      <c r="C5307" s="26">
        <v>0</v>
      </c>
      <c r="D5307" s="24">
        <v>0</v>
      </c>
      <c r="E5307" s="26">
        <v>0</v>
      </c>
      <c r="F5307" s="26">
        <v>0</v>
      </c>
      <c r="G5307" s="26">
        <v>0</v>
      </c>
      <c r="H5307" s="109" t="s">
        <v>820</v>
      </c>
    </row>
    <row r="5308" spans="1:8" ht="16.5" thickBot="1">
      <c r="A5308" s="12" t="s">
        <v>19</v>
      </c>
      <c r="B5308" s="24">
        <v>1E-3</v>
      </c>
      <c r="C5308" s="26">
        <v>1E-3</v>
      </c>
      <c r="D5308" s="24">
        <v>0</v>
      </c>
      <c r="E5308" s="26">
        <v>0</v>
      </c>
      <c r="F5308" s="26">
        <v>0</v>
      </c>
      <c r="G5308" s="26">
        <v>0</v>
      </c>
      <c r="H5308" s="109" t="s">
        <v>20</v>
      </c>
    </row>
    <row r="5309" spans="1:8" ht="16.5" thickBot="1">
      <c r="A5309" s="12" t="s">
        <v>21</v>
      </c>
      <c r="B5309" s="24">
        <v>1.8420000000000001</v>
      </c>
      <c r="C5309" s="26">
        <v>4.7590000000000003</v>
      </c>
      <c r="D5309" s="24">
        <v>1.0329999999999999</v>
      </c>
      <c r="E5309" s="26">
        <v>2.391</v>
      </c>
      <c r="F5309" s="26">
        <v>1.1739999999999999</v>
      </c>
      <c r="G5309" s="26">
        <v>3.4980000000000002</v>
      </c>
      <c r="H5309" s="109" t="s">
        <v>846</v>
      </c>
    </row>
    <row r="5310" spans="1:8" ht="16.5" thickBot="1">
      <c r="A5310" s="12" t="s">
        <v>22</v>
      </c>
      <c r="B5310" s="24">
        <v>1E-3</v>
      </c>
      <c r="C5310" s="26">
        <v>3.0000000000000001E-3</v>
      </c>
      <c r="D5310" s="24">
        <v>0</v>
      </c>
      <c r="E5310" s="26">
        <v>0</v>
      </c>
      <c r="F5310" s="26">
        <v>0</v>
      </c>
      <c r="G5310" s="26">
        <v>0</v>
      </c>
      <c r="H5310" s="109" t="s">
        <v>847</v>
      </c>
    </row>
    <row r="5311" spans="1:8" ht="16.5" thickBot="1">
      <c r="A5311" s="12" t="s">
        <v>23</v>
      </c>
      <c r="B5311" s="24">
        <v>0.21099999999999999</v>
      </c>
      <c r="C5311" s="26">
        <v>0.21299999999999999</v>
      </c>
      <c r="D5311" s="24">
        <v>0.17</v>
      </c>
      <c r="E5311" s="26">
        <v>0.22800000000000001</v>
      </c>
      <c r="F5311" s="26">
        <v>0.249</v>
      </c>
      <c r="G5311" s="26">
        <v>0.47699999999999998</v>
      </c>
      <c r="H5311" s="109" t="s">
        <v>856</v>
      </c>
    </row>
    <row r="5312" spans="1:8" ht="16.5" thickBot="1">
      <c r="A5312" s="12" t="s">
        <v>24</v>
      </c>
      <c r="B5312" s="24">
        <v>0</v>
      </c>
      <c r="C5312" s="26">
        <v>0</v>
      </c>
      <c r="D5312" s="24">
        <v>0</v>
      </c>
      <c r="E5312" s="26">
        <v>0</v>
      </c>
      <c r="F5312" s="26">
        <v>0</v>
      </c>
      <c r="G5312" s="26">
        <v>0</v>
      </c>
      <c r="H5312" s="109" t="s">
        <v>818</v>
      </c>
    </row>
    <row r="5313" spans="1:8" ht="16.5" thickBot="1">
      <c r="A5313" s="12" t="s">
        <v>25</v>
      </c>
      <c r="B5313" s="24">
        <v>6.4000000000000001E-2</v>
      </c>
      <c r="C5313" s="26">
        <v>0.04</v>
      </c>
      <c r="D5313" s="24">
        <v>0.10199999999999999</v>
      </c>
      <c r="E5313" s="26">
        <v>5.7000000000000002E-2</v>
      </c>
      <c r="F5313" s="26">
        <v>6.4000000000000001E-2</v>
      </c>
      <c r="G5313" s="26">
        <v>3.4000000000000002E-2</v>
      </c>
      <c r="H5313" s="109" t="s">
        <v>26</v>
      </c>
    </row>
    <row r="5314" spans="1:8" ht="16.5" thickBot="1">
      <c r="A5314" s="12" t="s">
        <v>27</v>
      </c>
      <c r="B5314" s="24">
        <v>1.893</v>
      </c>
      <c r="C5314" s="26">
        <v>4.93</v>
      </c>
      <c r="D5314" s="24">
        <v>1.462</v>
      </c>
      <c r="E5314" s="26">
        <v>3.6509999999999998</v>
      </c>
      <c r="F5314" s="26">
        <v>0</v>
      </c>
      <c r="G5314" s="26">
        <v>0</v>
      </c>
      <c r="H5314" s="109" t="s">
        <v>851</v>
      </c>
    </row>
    <row r="5315" spans="1:8" ht="16.5" thickBot="1">
      <c r="A5315" s="12" t="s">
        <v>28</v>
      </c>
      <c r="B5315" s="24">
        <v>4.5999999999999999E-2</v>
      </c>
      <c r="C5315" s="26">
        <v>0.13400000000000001</v>
      </c>
      <c r="D5315" s="24">
        <v>0.48399999999999999</v>
      </c>
      <c r="E5315" s="26">
        <v>0.997</v>
      </c>
      <c r="F5315" s="26">
        <f>D5315/E5315*G5315</f>
        <v>5.6312938816449346E-2</v>
      </c>
      <c r="G5315" s="26">
        <v>0.11600000000000001</v>
      </c>
      <c r="H5315" s="109" t="s">
        <v>853</v>
      </c>
    </row>
    <row r="5316" spans="1:8" ht="16.5" thickBot="1">
      <c r="A5316" s="12" t="s">
        <v>29</v>
      </c>
      <c r="B5316" s="24">
        <v>0</v>
      </c>
      <c r="C5316" s="26">
        <v>0</v>
      </c>
      <c r="D5316" s="24">
        <v>0</v>
      </c>
      <c r="E5316" s="26">
        <v>0</v>
      </c>
      <c r="F5316" s="26">
        <v>0</v>
      </c>
      <c r="G5316" s="26">
        <v>2.1999999999999999E-2</v>
      </c>
      <c r="H5316" s="109" t="s">
        <v>821</v>
      </c>
    </row>
    <row r="5317" spans="1:8" ht="16.5" thickBot="1">
      <c r="A5317" s="12" t="s">
        <v>30</v>
      </c>
      <c r="B5317" s="24">
        <v>0.16900000000000001</v>
      </c>
      <c r="C5317" s="26">
        <v>0.26600000000000001</v>
      </c>
      <c r="D5317" s="24">
        <v>0.121</v>
      </c>
      <c r="E5317" s="26">
        <v>0.22500000000000001</v>
      </c>
      <c r="F5317" s="26">
        <v>0.17499999999999999</v>
      </c>
      <c r="G5317" s="26">
        <v>0.746</v>
      </c>
      <c r="H5317" s="109" t="s">
        <v>848</v>
      </c>
    </row>
    <row r="5318" spans="1:8" ht="16.5" thickBot="1">
      <c r="A5318" s="12" t="s">
        <v>31</v>
      </c>
      <c r="B5318" s="24">
        <v>4.1539999999999999</v>
      </c>
      <c r="C5318" s="26">
        <v>11.028</v>
      </c>
      <c r="D5318" s="24">
        <v>3.8620000000000001</v>
      </c>
      <c r="E5318" s="26">
        <v>9.7919999999999998</v>
      </c>
      <c r="F5318" s="26">
        <v>5.5430000000000001</v>
      </c>
      <c r="G5318" s="26">
        <v>12.45</v>
      </c>
      <c r="H5318" s="109" t="s">
        <v>849</v>
      </c>
    </row>
    <row r="5319" spans="1:8" ht="16.5" thickBot="1">
      <c r="A5319" s="12" t="s">
        <v>32</v>
      </c>
      <c r="B5319" s="24">
        <v>0</v>
      </c>
      <c r="C5319" s="26">
        <v>0</v>
      </c>
      <c r="D5319" s="24">
        <v>0</v>
      </c>
      <c r="E5319" s="26">
        <v>0</v>
      </c>
      <c r="F5319" s="26">
        <v>0</v>
      </c>
      <c r="G5319" s="26">
        <v>0</v>
      </c>
      <c r="H5319" s="109" t="s">
        <v>854</v>
      </c>
    </row>
    <row r="5320" spans="1:8" ht="16.5" thickBot="1">
      <c r="A5320" s="12" t="s">
        <v>33</v>
      </c>
      <c r="B5320" s="24">
        <v>5.8650000000000002</v>
      </c>
      <c r="C5320" s="26">
        <v>16.326000000000001</v>
      </c>
      <c r="D5320" s="24">
        <v>4.7469999999999999</v>
      </c>
      <c r="E5320" s="26">
        <v>13.24</v>
      </c>
      <c r="F5320" s="26">
        <v>10.882</v>
      </c>
      <c r="G5320" s="26">
        <v>16.276</v>
      </c>
      <c r="H5320" s="109" t="s">
        <v>852</v>
      </c>
    </row>
    <row r="5321" spans="1:8" ht="16.5" thickBot="1">
      <c r="A5321" s="12" t="s">
        <v>34</v>
      </c>
      <c r="B5321" s="24">
        <v>0.104</v>
      </c>
      <c r="C5321" s="26">
        <v>0.38100000000000001</v>
      </c>
      <c r="D5321" s="24">
        <v>9.7000000000000003E-2</v>
      </c>
      <c r="E5321" s="26">
        <v>0.38400000000000001</v>
      </c>
      <c r="F5321" s="26">
        <v>0.11700000000000001</v>
      </c>
      <c r="G5321" s="26">
        <v>0.33400000000000002</v>
      </c>
      <c r="H5321" s="109" t="s">
        <v>850</v>
      </c>
    </row>
    <row r="5322" spans="1:8" ht="16.5" thickBot="1">
      <c r="A5322" s="12" t="s">
        <v>35</v>
      </c>
      <c r="B5322" s="24">
        <v>0</v>
      </c>
      <c r="C5322" s="26">
        <v>0</v>
      </c>
      <c r="D5322" s="24">
        <v>0</v>
      </c>
      <c r="E5322" s="26">
        <v>0</v>
      </c>
      <c r="F5322" s="26">
        <v>0</v>
      </c>
      <c r="G5322" s="26">
        <v>0</v>
      </c>
      <c r="H5322" s="109" t="s">
        <v>36</v>
      </c>
    </row>
    <row r="5323" spans="1:8" ht="16.5" thickBot="1">
      <c r="A5323" s="54" t="s">
        <v>37</v>
      </c>
      <c r="B5323" s="27">
        <v>0</v>
      </c>
      <c r="C5323" s="28">
        <v>0</v>
      </c>
      <c r="D5323" s="27">
        <v>0</v>
      </c>
      <c r="E5323" s="28">
        <v>0</v>
      </c>
      <c r="F5323" s="26">
        <v>7.0000000000000001E-3</v>
      </c>
      <c r="G5323" s="26">
        <v>7.0000000000000001E-3</v>
      </c>
      <c r="H5323" s="108" t="s">
        <v>38</v>
      </c>
    </row>
    <row r="5324" spans="1:8" ht="16.5" thickBot="1">
      <c r="A5324" s="75" t="s">
        <v>552</v>
      </c>
      <c r="B5324" s="77">
        <f t="shared" ref="B5324" si="786">SUM(B5302:B5323)</f>
        <v>21.605</v>
      </c>
      <c r="C5324" s="77">
        <f t="shared" ref="C5324" si="787">SUM(C5302:C5323)</f>
        <v>51.160999999999994</v>
      </c>
      <c r="D5324" s="77">
        <f t="shared" ref="D5324" si="788">SUM(D5302:D5323)</f>
        <v>18.079999999999998</v>
      </c>
      <c r="E5324" s="77">
        <f t="shared" ref="E5324:G5324" si="789">SUM(E5302:E5323)</f>
        <v>40.351000000000006</v>
      </c>
      <c r="F5324" s="77">
        <f t="shared" si="789"/>
        <v>24.825312938816452</v>
      </c>
      <c r="G5324" s="77">
        <f t="shared" si="789"/>
        <v>54.888999999999989</v>
      </c>
      <c r="H5324" s="118" t="s">
        <v>855</v>
      </c>
    </row>
    <row r="5325" spans="1:8" ht="16.5" thickBot="1">
      <c r="A5325" s="75" t="s">
        <v>545</v>
      </c>
      <c r="B5325" s="77">
        <v>2896.8589999999999</v>
      </c>
      <c r="C5325" s="77">
        <v>6141.8450000000003</v>
      </c>
      <c r="D5325" s="77">
        <v>2907.9059999999999</v>
      </c>
      <c r="E5325" s="77">
        <v>6328.6559999999999</v>
      </c>
      <c r="F5325" s="126">
        <v>2863.8380000000002</v>
      </c>
      <c r="G5325" s="126">
        <v>6679.2510000000002</v>
      </c>
      <c r="H5325" s="112" t="s">
        <v>553</v>
      </c>
    </row>
    <row r="5326" spans="1:8">
      <c r="A5326" s="17"/>
      <c r="B5326" s="7"/>
      <c r="C5326" s="7"/>
      <c r="D5326" s="7"/>
      <c r="E5326" s="7"/>
      <c r="F5326" s="7"/>
      <c r="G5326" s="7"/>
    </row>
    <row r="5327" spans="1:8">
      <c r="A5327" s="17"/>
      <c r="B5327" s="7"/>
      <c r="C5327" s="7"/>
      <c r="D5327" s="7"/>
      <c r="E5327" s="7"/>
      <c r="F5327" s="7"/>
      <c r="G5327" s="7"/>
    </row>
    <row r="5328" spans="1:8">
      <c r="A5328" s="119" t="s">
        <v>580</v>
      </c>
      <c r="H5328" s="121" t="s">
        <v>581</v>
      </c>
    </row>
    <row r="5329" spans="1:13" ht="22.5" customHeight="1">
      <c r="A5329" s="67" t="s">
        <v>798</v>
      </c>
      <c r="E5329" s="29"/>
      <c r="H5329" s="29" t="s">
        <v>463</v>
      </c>
    </row>
    <row r="5330" spans="1:13" ht="16.5" customHeight="1" thickBot="1">
      <c r="A5330" s="68" t="s">
        <v>43</v>
      </c>
      <c r="E5330" s="38"/>
      <c r="G5330" s="38" t="s">
        <v>477</v>
      </c>
      <c r="H5330" s="38" t="s">
        <v>476</v>
      </c>
    </row>
    <row r="5331" spans="1:13" ht="16.5" thickBot="1">
      <c r="A5331" s="55" t="s">
        <v>7</v>
      </c>
      <c r="B5331" s="238">
        <v>2016</v>
      </c>
      <c r="C5331" s="239"/>
      <c r="D5331" s="238">
        <v>2017</v>
      </c>
      <c r="E5331" s="239"/>
      <c r="F5331" s="238">
        <v>2018</v>
      </c>
      <c r="G5331" s="239"/>
      <c r="H5331" s="56" t="s">
        <v>3</v>
      </c>
    </row>
    <row r="5332" spans="1:13">
      <c r="A5332" s="57"/>
      <c r="B5332" s="54" t="s">
        <v>46</v>
      </c>
      <c r="C5332" s="100" t="s">
        <v>47</v>
      </c>
      <c r="D5332" s="103" t="s">
        <v>46</v>
      </c>
      <c r="E5332" s="22" t="s">
        <v>47</v>
      </c>
      <c r="F5332" s="103" t="s">
        <v>46</v>
      </c>
      <c r="G5332" s="22" t="s">
        <v>47</v>
      </c>
      <c r="H5332" s="58"/>
    </row>
    <row r="5333" spans="1:13" ht="16.5" thickBot="1">
      <c r="A5333" s="59"/>
      <c r="B5333" s="23" t="s">
        <v>48</v>
      </c>
      <c r="C5333" s="23" t="s">
        <v>49</v>
      </c>
      <c r="D5333" s="107" t="s">
        <v>48</v>
      </c>
      <c r="E5333" s="2" t="s">
        <v>49</v>
      </c>
      <c r="F5333" s="107" t="s">
        <v>48</v>
      </c>
      <c r="G5333" s="2" t="s">
        <v>49</v>
      </c>
      <c r="H5333" s="60"/>
    </row>
    <row r="5334" spans="1:13" ht="17.25" thickTop="1" thickBot="1">
      <c r="A5334" s="12" t="s">
        <v>13</v>
      </c>
      <c r="B5334" s="24">
        <v>10.346</v>
      </c>
      <c r="C5334" s="26">
        <v>17.920999999999999</v>
      </c>
      <c r="D5334" s="24">
        <v>10.468999999999999</v>
      </c>
      <c r="E5334" s="26">
        <v>18.280999999999999</v>
      </c>
      <c r="F5334" s="26">
        <v>12.212</v>
      </c>
      <c r="G5334" s="26">
        <v>18.673999999999999</v>
      </c>
      <c r="H5334" s="109" t="s">
        <v>819</v>
      </c>
      <c r="K5334" s="43"/>
      <c r="L5334" s="43"/>
      <c r="M5334" s="43"/>
    </row>
    <row r="5335" spans="1:13" ht="16.5" thickBot="1">
      <c r="A5335" s="12" t="s">
        <v>14</v>
      </c>
      <c r="B5335" s="24">
        <v>56.337000000000003</v>
      </c>
      <c r="C5335" s="26">
        <v>128.35</v>
      </c>
      <c r="D5335" s="24">
        <v>66.155000000000001</v>
      </c>
      <c r="E5335" s="26">
        <v>136.755</v>
      </c>
      <c r="F5335" s="26">
        <v>83.417000000000002</v>
      </c>
      <c r="G5335" s="26">
        <v>262.262</v>
      </c>
      <c r="H5335" s="109" t="s">
        <v>840</v>
      </c>
      <c r="K5335" s="43"/>
      <c r="L5335" s="43"/>
      <c r="M5335" s="43"/>
    </row>
    <row r="5336" spans="1:13" ht="16.5" thickBot="1">
      <c r="A5336" s="12" t="s">
        <v>15</v>
      </c>
      <c r="B5336" s="24">
        <v>2.3530000000000002</v>
      </c>
      <c r="C5336" s="26">
        <v>8.7460000000000004</v>
      </c>
      <c r="D5336" s="24">
        <v>7.343</v>
      </c>
      <c r="E5336" s="26">
        <v>23.693999999999999</v>
      </c>
      <c r="F5336" s="26">
        <v>25.091000000000001</v>
      </c>
      <c r="G5336" s="26">
        <v>88.691000000000003</v>
      </c>
      <c r="H5336" s="109" t="s">
        <v>841</v>
      </c>
      <c r="K5336" s="43"/>
      <c r="L5336" s="43"/>
      <c r="M5336" s="43"/>
    </row>
    <row r="5337" spans="1:13" ht="16.5" thickBot="1">
      <c r="A5337" s="12" t="s">
        <v>16</v>
      </c>
      <c r="B5337" s="24">
        <v>16.88</v>
      </c>
      <c r="C5337" s="26">
        <v>33.021999999999998</v>
      </c>
      <c r="D5337" s="24">
        <v>13.614000000000001</v>
      </c>
      <c r="E5337" s="26">
        <v>26.641999999999999</v>
      </c>
      <c r="F5337" s="26">
        <v>16.238</v>
      </c>
      <c r="G5337" s="26">
        <v>31.456</v>
      </c>
      <c r="H5337" s="109" t="s">
        <v>844</v>
      </c>
      <c r="K5337" s="43"/>
      <c r="L5337" s="43"/>
      <c r="M5337" s="43"/>
    </row>
    <row r="5338" spans="1:13" ht="16.5" thickBot="1">
      <c r="A5338" s="12" t="s">
        <v>17</v>
      </c>
      <c r="B5338" s="24">
        <v>1.486</v>
      </c>
      <c r="C5338" s="26">
        <v>1.7549999999999999</v>
      </c>
      <c r="D5338" s="24">
        <v>1.4419999999999999</v>
      </c>
      <c r="E5338" s="26">
        <v>1.9530000000000001</v>
      </c>
      <c r="F5338" s="26">
        <v>2.827</v>
      </c>
      <c r="G5338" s="26">
        <v>3.3660000000000001</v>
      </c>
      <c r="H5338" s="109" t="s">
        <v>845</v>
      </c>
      <c r="K5338" s="43"/>
      <c r="L5338" s="43"/>
      <c r="M5338" s="43"/>
    </row>
    <row r="5339" spans="1:13" ht="16.5" thickBot="1">
      <c r="A5339" s="12" t="s">
        <v>18</v>
      </c>
      <c r="B5339" s="24">
        <v>0</v>
      </c>
      <c r="C5339" s="26">
        <v>0</v>
      </c>
      <c r="D5339" s="24">
        <v>0</v>
      </c>
      <c r="E5339" s="26">
        <v>0</v>
      </c>
      <c r="F5339" s="26">
        <v>0</v>
      </c>
      <c r="G5339" s="26">
        <v>0</v>
      </c>
      <c r="H5339" s="109" t="s">
        <v>820</v>
      </c>
      <c r="K5339" s="43"/>
      <c r="L5339" s="43"/>
      <c r="M5339" s="43"/>
    </row>
    <row r="5340" spans="1:13" ht="16.5" thickBot="1">
      <c r="A5340" s="12" t="s">
        <v>19</v>
      </c>
      <c r="B5340" s="24">
        <v>2E-3</v>
      </c>
      <c r="C5340" s="26">
        <v>4.0000000000000001E-3</v>
      </c>
      <c r="D5340" s="24">
        <v>0</v>
      </c>
      <c r="E5340" s="26">
        <v>0</v>
      </c>
      <c r="F5340" s="26">
        <v>0</v>
      </c>
      <c r="G5340" s="26">
        <v>0</v>
      </c>
      <c r="H5340" s="109" t="s">
        <v>20</v>
      </c>
      <c r="K5340" s="43"/>
      <c r="L5340" s="43"/>
      <c r="M5340" s="43"/>
    </row>
    <row r="5341" spans="1:13" ht="16.5" thickBot="1">
      <c r="A5341" s="12" t="s">
        <v>21</v>
      </c>
      <c r="B5341" s="24">
        <v>139.215</v>
      </c>
      <c r="C5341" s="26">
        <v>338.85899999999998</v>
      </c>
      <c r="D5341" s="24">
        <v>136.453</v>
      </c>
      <c r="E5341" s="26">
        <v>324.57400000000001</v>
      </c>
      <c r="F5341" s="26">
        <v>124.864</v>
      </c>
      <c r="G5341" s="26">
        <v>288.64</v>
      </c>
      <c r="H5341" s="109" t="s">
        <v>846</v>
      </c>
      <c r="K5341" s="43"/>
      <c r="L5341" s="43"/>
      <c r="M5341" s="43"/>
    </row>
    <row r="5342" spans="1:13" ht="16.5" thickBot="1">
      <c r="A5342" s="12" t="s">
        <v>22</v>
      </c>
      <c r="B5342" s="24">
        <v>1E-3</v>
      </c>
      <c r="C5342" s="26">
        <v>8.0000000000000002E-3</v>
      </c>
      <c r="D5342" s="24">
        <v>1E-3</v>
      </c>
      <c r="E5342" s="26">
        <v>1E-3</v>
      </c>
      <c r="F5342" s="26">
        <v>4.0000000000000001E-3</v>
      </c>
      <c r="G5342" s="26">
        <v>7.0000000000000001E-3</v>
      </c>
      <c r="H5342" s="109" t="s">
        <v>847</v>
      </c>
      <c r="K5342" s="43"/>
      <c r="L5342" s="43"/>
      <c r="M5342" s="43"/>
    </row>
    <row r="5343" spans="1:13" ht="16.5" thickBot="1">
      <c r="A5343" s="12" t="s">
        <v>23</v>
      </c>
      <c r="B5343" s="24">
        <v>3.2080000000000002</v>
      </c>
      <c r="C5343" s="26">
        <v>7.1239999999999997</v>
      </c>
      <c r="D5343" s="24">
        <v>2.8690000000000002</v>
      </c>
      <c r="E5343" s="26">
        <v>6.5209999999999999</v>
      </c>
      <c r="F5343" s="26">
        <v>3.181</v>
      </c>
      <c r="G5343" s="26">
        <v>7.1269999999999998</v>
      </c>
      <c r="H5343" s="109" t="s">
        <v>856</v>
      </c>
      <c r="K5343" s="43"/>
      <c r="L5343" s="43"/>
      <c r="M5343" s="43"/>
    </row>
    <row r="5344" spans="1:13" ht="16.5" thickBot="1">
      <c r="A5344" s="12" t="s">
        <v>24</v>
      </c>
      <c r="B5344" s="24">
        <v>1E-3</v>
      </c>
      <c r="C5344" s="26">
        <v>8.0000000000000002E-3</v>
      </c>
      <c r="D5344" s="24">
        <v>0</v>
      </c>
      <c r="E5344" s="26">
        <v>0</v>
      </c>
      <c r="F5344" s="26">
        <v>0</v>
      </c>
      <c r="G5344" s="26">
        <v>0</v>
      </c>
      <c r="H5344" s="109" t="s">
        <v>818</v>
      </c>
      <c r="K5344" s="43"/>
      <c r="L5344" s="43"/>
      <c r="M5344" s="43"/>
    </row>
    <row r="5345" spans="1:13" ht="16.5" thickBot="1">
      <c r="A5345" s="12" t="s">
        <v>25</v>
      </c>
      <c r="B5345" s="24">
        <v>2.5000000000000001E-2</v>
      </c>
      <c r="C5345" s="26">
        <v>4.8000000000000001E-2</v>
      </c>
      <c r="D5345" s="24">
        <v>5.2999999999999999E-2</v>
      </c>
      <c r="E5345" s="26">
        <v>9.1999999999999998E-2</v>
      </c>
      <c r="F5345" s="26">
        <v>3.9E-2</v>
      </c>
      <c r="G5345" s="26">
        <v>6.3E-2</v>
      </c>
      <c r="H5345" s="109" t="s">
        <v>26</v>
      </c>
      <c r="K5345" s="43"/>
      <c r="L5345" s="43"/>
      <c r="M5345" s="43"/>
    </row>
    <row r="5346" spans="1:13" ht="16.5" thickBot="1">
      <c r="A5346" s="12" t="s">
        <v>27</v>
      </c>
      <c r="B5346" s="24">
        <v>68.143000000000001</v>
      </c>
      <c r="C5346" s="26">
        <v>108.861</v>
      </c>
      <c r="D5346" s="24">
        <v>39.74</v>
      </c>
      <c r="E5346" s="26">
        <v>89.168999999999997</v>
      </c>
      <c r="F5346" s="26">
        <v>0</v>
      </c>
      <c r="G5346" s="26">
        <v>0</v>
      </c>
      <c r="H5346" s="109" t="s">
        <v>851</v>
      </c>
      <c r="K5346" s="43"/>
      <c r="L5346" s="43"/>
      <c r="M5346" s="43"/>
    </row>
    <row r="5347" spans="1:13" ht="16.5" thickBot="1">
      <c r="A5347" s="12" t="s">
        <v>28</v>
      </c>
      <c r="B5347" s="24">
        <v>1.1279999999999999</v>
      </c>
      <c r="C5347" s="26">
        <v>3.294</v>
      </c>
      <c r="D5347" s="24">
        <v>0.04</v>
      </c>
      <c r="E5347" s="26">
        <v>0.14499999999999999</v>
      </c>
      <c r="F5347" s="26">
        <f>D5347/E5347*G5347</f>
        <v>1.0926896551724139</v>
      </c>
      <c r="G5347" s="26">
        <v>3.9609999999999999</v>
      </c>
      <c r="H5347" s="109" t="s">
        <v>853</v>
      </c>
      <c r="K5347" s="43"/>
      <c r="L5347" s="43"/>
      <c r="M5347" s="43"/>
    </row>
    <row r="5348" spans="1:13" ht="16.5" thickBot="1">
      <c r="A5348" s="12" t="s">
        <v>29</v>
      </c>
      <c r="B5348" s="24">
        <v>0</v>
      </c>
      <c r="C5348" s="26">
        <v>0</v>
      </c>
      <c r="D5348" s="24">
        <v>0</v>
      </c>
      <c r="E5348" s="26">
        <v>0</v>
      </c>
      <c r="F5348" s="26">
        <v>0</v>
      </c>
      <c r="G5348" s="26">
        <v>0.315</v>
      </c>
      <c r="H5348" s="109" t="s">
        <v>821</v>
      </c>
      <c r="K5348" s="43"/>
      <c r="L5348" s="43"/>
      <c r="M5348" s="43"/>
    </row>
    <row r="5349" spans="1:13" ht="16.5" thickBot="1">
      <c r="A5349" s="12" t="s">
        <v>30</v>
      </c>
      <c r="B5349" s="24">
        <v>7.11</v>
      </c>
      <c r="C5349" s="26">
        <v>22.690999999999999</v>
      </c>
      <c r="D5349" s="24">
        <v>8.1539999999999999</v>
      </c>
      <c r="E5349" s="26">
        <v>28.684999999999999</v>
      </c>
      <c r="F5349" s="26">
        <v>5.6740000000000004</v>
      </c>
      <c r="G5349" s="26">
        <v>23.646999999999998</v>
      </c>
      <c r="H5349" s="109" t="s">
        <v>848</v>
      </c>
      <c r="K5349" s="43"/>
      <c r="L5349" s="43"/>
      <c r="M5349" s="43"/>
    </row>
    <row r="5350" spans="1:13" ht="16.5" thickBot="1">
      <c r="A5350" s="12" t="s">
        <v>31</v>
      </c>
      <c r="B5350" s="24">
        <v>3.28</v>
      </c>
      <c r="C5350" s="26">
        <v>10.727</v>
      </c>
      <c r="D5350" s="24">
        <v>3.8029999999999999</v>
      </c>
      <c r="E5350" s="26">
        <v>12.683</v>
      </c>
      <c r="F5350" s="26">
        <v>6.0979999999999999</v>
      </c>
      <c r="G5350" s="26">
        <v>20.061</v>
      </c>
      <c r="H5350" s="109" t="s">
        <v>849</v>
      </c>
      <c r="K5350" s="43"/>
      <c r="L5350" s="43"/>
      <c r="M5350" s="43"/>
    </row>
    <row r="5351" spans="1:13" ht="16.5" thickBot="1">
      <c r="A5351" s="12" t="s">
        <v>32</v>
      </c>
      <c r="B5351" s="24">
        <v>0</v>
      </c>
      <c r="C5351" s="26">
        <v>0</v>
      </c>
      <c r="D5351" s="24">
        <v>5.2999999999999999E-2</v>
      </c>
      <c r="E5351" s="26">
        <v>0.115</v>
      </c>
      <c r="F5351" s="26">
        <v>4.4999999999999998E-2</v>
      </c>
      <c r="G5351" s="26">
        <v>9.6000000000000002E-2</v>
      </c>
      <c r="H5351" s="109" t="s">
        <v>854</v>
      </c>
      <c r="K5351" s="43"/>
      <c r="L5351" s="43"/>
      <c r="M5351" s="43"/>
    </row>
    <row r="5352" spans="1:13" ht="16.5" thickBot="1">
      <c r="A5352" s="12" t="s">
        <v>33</v>
      </c>
      <c r="B5352" s="24">
        <v>22.363</v>
      </c>
      <c r="C5352" s="26">
        <v>67.834000000000003</v>
      </c>
      <c r="D5352" s="24">
        <v>19.059000000000001</v>
      </c>
      <c r="E5352" s="26">
        <v>62.94</v>
      </c>
      <c r="F5352" s="26">
        <v>42.847999999999999</v>
      </c>
      <c r="G5352" s="26">
        <v>89.866</v>
      </c>
      <c r="H5352" s="109" t="s">
        <v>852</v>
      </c>
      <c r="K5352" s="43"/>
      <c r="L5352" s="43"/>
      <c r="M5352" s="43"/>
    </row>
    <row r="5353" spans="1:13" ht="16.5" thickBot="1">
      <c r="A5353" s="12" t="s">
        <v>34</v>
      </c>
      <c r="B5353" s="24">
        <v>3.9079999999999999</v>
      </c>
      <c r="C5353" s="26">
        <v>8.1189999999999998</v>
      </c>
      <c r="D5353" s="24">
        <v>4.556</v>
      </c>
      <c r="E5353" s="26">
        <v>10.058999999999999</v>
      </c>
      <c r="F5353" s="26">
        <v>4.7169999999999996</v>
      </c>
      <c r="G5353" s="26">
        <v>11.904999999999999</v>
      </c>
      <c r="H5353" s="109" t="s">
        <v>850</v>
      </c>
      <c r="K5353" s="43"/>
      <c r="L5353" s="43"/>
      <c r="M5353" s="43"/>
    </row>
    <row r="5354" spans="1:13" ht="16.5" thickBot="1">
      <c r="A5354" s="12" t="s">
        <v>35</v>
      </c>
      <c r="B5354" s="24">
        <v>0</v>
      </c>
      <c r="C5354" s="26">
        <v>0</v>
      </c>
      <c r="D5354" s="24">
        <v>0</v>
      </c>
      <c r="E5354" s="26">
        <v>0</v>
      </c>
      <c r="F5354" s="26">
        <v>0</v>
      </c>
      <c r="G5354" s="26">
        <v>0</v>
      </c>
      <c r="H5354" s="109" t="s">
        <v>36</v>
      </c>
      <c r="K5354" s="43"/>
      <c r="L5354" s="43"/>
      <c r="M5354" s="43"/>
    </row>
    <row r="5355" spans="1:13" ht="16.5" thickBot="1">
      <c r="A5355" s="54" t="s">
        <v>37</v>
      </c>
      <c r="B5355" s="27">
        <v>1.232</v>
      </c>
      <c r="C5355" s="28">
        <v>1.238</v>
      </c>
      <c r="D5355" s="27">
        <v>0.56399999999999995</v>
      </c>
      <c r="E5355" s="28">
        <v>0.52500000000000002</v>
      </c>
      <c r="F5355" s="26">
        <v>0.623</v>
      </c>
      <c r="G5355" s="26">
        <v>0.54900000000000004</v>
      </c>
      <c r="H5355" s="108" t="s">
        <v>38</v>
      </c>
      <c r="K5355" s="43"/>
      <c r="L5355" s="43"/>
      <c r="M5355" s="43"/>
    </row>
    <row r="5356" spans="1:13" ht="16.5" thickBot="1">
      <c r="A5356" s="75" t="s">
        <v>552</v>
      </c>
      <c r="B5356" s="77">
        <f t="shared" ref="B5356" si="790">SUM(B5334:B5355)</f>
        <v>337.01800000000003</v>
      </c>
      <c r="C5356" s="77">
        <f t="shared" ref="C5356" si="791">SUM(C5334:C5355)</f>
        <v>758.60900000000004</v>
      </c>
      <c r="D5356" s="77">
        <f t="shared" ref="D5356" si="792">SUM(D5334:D5355)</f>
        <v>314.36800000000005</v>
      </c>
      <c r="E5356" s="77">
        <f t="shared" ref="E5356:G5356" si="793">SUM(E5334:E5355)</f>
        <v>742.83399999999972</v>
      </c>
      <c r="F5356" s="77">
        <f t="shared" si="793"/>
        <v>328.97068965517241</v>
      </c>
      <c r="G5356" s="77">
        <f t="shared" si="793"/>
        <v>850.68599999999992</v>
      </c>
      <c r="H5356" s="118" t="s">
        <v>855</v>
      </c>
      <c r="K5356" s="43"/>
      <c r="L5356" s="43"/>
      <c r="M5356" s="43"/>
    </row>
    <row r="5357" spans="1:13" ht="16.5" thickBot="1">
      <c r="A5357" s="75" t="s">
        <v>545</v>
      </c>
      <c r="B5357" s="77">
        <v>11327.597</v>
      </c>
      <c r="C5357" s="77">
        <v>31364.353999999999</v>
      </c>
      <c r="D5357" s="77">
        <v>11767.79</v>
      </c>
      <c r="E5357" s="77">
        <v>33643.235999999997</v>
      </c>
      <c r="F5357" s="126">
        <v>12529.199000000001</v>
      </c>
      <c r="G5357" s="126">
        <v>36885.99</v>
      </c>
      <c r="H5357" s="112" t="s">
        <v>553</v>
      </c>
    </row>
    <row r="5358" spans="1:13">
      <c r="A5358" s="86"/>
      <c r="B5358" s="87"/>
      <c r="C5358" s="87"/>
      <c r="D5358" s="87"/>
      <c r="E5358" s="87"/>
      <c r="F5358" s="87"/>
      <c r="G5358" s="87"/>
      <c r="H5358" s="115"/>
    </row>
    <row r="5359" spans="1:13">
      <c r="A5359" s="119" t="s">
        <v>582</v>
      </c>
      <c r="G5359" s="4">
        <v>200600</v>
      </c>
      <c r="H5359" s="121" t="s">
        <v>583</v>
      </c>
    </row>
    <row r="5360" spans="1:13" ht="21.75" customHeight="1">
      <c r="A5360" s="67" t="s">
        <v>799</v>
      </c>
      <c r="C5360" s="64"/>
      <c r="D5360" s="64"/>
      <c r="E5360" s="64"/>
      <c r="F5360" s="64"/>
      <c r="G5360" s="64"/>
      <c r="H5360" s="73" t="s">
        <v>464</v>
      </c>
    </row>
    <row r="5361" spans="1:8" ht="16.5" customHeight="1" thickBot="1">
      <c r="A5361" s="68" t="s">
        <v>43</v>
      </c>
      <c r="E5361" s="38"/>
      <c r="G5361" s="38" t="s">
        <v>477</v>
      </c>
      <c r="H5361" s="38" t="s">
        <v>476</v>
      </c>
    </row>
    <row r="5362" spans="1:8" ht="16.5" thickBot="1">
      <c r="A5362" s="55" t="s">
        <v>7</v>
      </c>
      <c r="B5362" s="238">
        <v>2016</v>
      </c>
      <c r="C5362" s="239"/>
      <c r="D5362" s="238">
        <v>2017</v>
      </c>
      <c r="E5362" s="239"/>
      <c r="F5362" s="238">
        <v>2018</v>
      </c>
      <c r="G5362" s="239"/>
      <c r="H5362" s="56" t="s">
        <v>3</v>
      </c>
    </row>
    <row r="5363" spans="1:8">
      <c r="A5363" s="57"/>
      <c r="B5363" s="54" t="s">
        <v>46</v>
      </c>
      <c r="C5363" s="100" t="s">
        <v>47</v>
      </c>
      <c r="D5363" s="103" t="s">
        <v>46</v>
      </c>
      <c r="E5363" s="22" t="s">
        <v>47</v>
      </c>
      <c r="F5363" s="188" t="s">
        <v>46</v>
      </c>
      <c r="G5363" s="22" t="s">
        <v>47</v>
      </c>
      <c r="H5363" s="58"/>
    </row>
    <row r="5364" spans="1:8" ht="16.5" thickBot="1">
      <c r="A5364" s="59"/>
      <c r="B5364" s="23" t="s">
        <v>48</v>
      </c>
      <c r="C5364" s="23" t="s">
        <v>49</v>
      </c>
      <c r="D5364" s="107" t="s">
        <v>48</v>
      </c>
      <c r="E5364" s="2" t="s">
        <v>49</v>
      </c>
      <c r="F5364" s="187" t="s">
        <v>48</v>
      </c>
      <c r="G5364" s="2" t="s">
        <v>49</v>
      </c>
      <c r="H5364" s="60"/>
    </row>
    <row r="5365" spans="1:8" ht="17.25" thickTop="1" thickBot="1">
      <c r="A5365" s="12" t="s">
        <v>13</v>
      </c>
      <c r="B5365" s="24">
        <v>0</v>
      </c>
      <c r="C5365" s="26">
        <v>0</v>
      </c>
      <c r="D5365" s="24">
        <v>0</v>
      </c>
      <c r="E5365" s="26">
        <v>1E-3</v>
      </c>
      <c r="F5365" s="26">
        <v>2E-3</v>
      </c>
      <c r="G5365" s="26">
        <v>3.0000000000000001E-3</v>
      </c>
      <c r="H5365" s="190" t="s">
        <v>819</v>
      </c>
    </row>
    <row r="5366" spans="1:8" ht="16.5" thickBot="1">
      <c r="A5366" s="12" t="s">
        <v>14</v>
      </c>
      <c r="B5366" s="24">
        <v>0.65</v>
      </c>
      <c r="C5366" s="26">
        <v>0.88600000000000001</v>
      </c>
      <c r="D5366" s="24">
        <v>0.38100000000000001</v>
      </c>
      <c r="E5366" s="26">
        <v>0.59099999999999997</v>
      </c>
      <c r="F5366" s="26">
        <v>0.186</v>
      </c>
      <c r="G5366" s="26">
        <v>0.496</v>
      </c>
      <c r="H5366" s="190" t="s">
        <v>840</v>
      </c>
    </row>
    <row r="5367" spans="1:8" ht="16.5" thickBot="1">
      <c r="A5367" s="12" t="s">
        <v>15</v>
      </c>
      <c r="B5367" s="24">
        <v>0.02</v>
      </c>
      <c r="C5367" s="26">
        <v>4.2999999999999997E-2</v>
      </c>
      <c r="D5367" s="24">
        <v>3.0000000000000001E-3</v>
      </c>
      <c r="E5367" s="26">
        <v>8.0000000000000002E-3</v>
      </c>
      <c r="F5367" s="26">
        <v>0</v>
      </c>
      <c r="G5367" s="26">
        <v>0</v>
      </c>
      <c r="H5367" s="190" t="s">
        <v>841</v>
      </c>
    </row>
    <row r="5368" spans="1:8" ht="16.5" thickBot="1">
      <c r="A5368" s="12" t="s">
        <v>16</v>
      </c>
      <c r="B5368" s="24">
        <v>3.6999999999999998E-2</v>
      </c>
      <c r="C5368" s="26">
        <v>2.5000000000000001E-2</v>
      </c>
      <c r="D5368" s="24">
        <v>0</v>
      </c>
      <c r="E5368" s="26">
        <v>0</v>
      </c>
      <c r="F5368" s="26">
        <v>0</v>
      </c>
      <c r="G5368" s="26">
        <v>0</v>
      </c>
      <c r="H5368" s="190" t="s">
        <v>844</v>
      </c>
    </row>
    <row r="5369" spans="1:8" ht="16.5" thickBot="1">
      <c r="A5369" s="12" t="s">
        <v>17</v>
      </c>
      <c r="B5369" s="24">
        <v>5.0000000000000001E-3</v>
      </c>
      <c r="C5369" s="26">
        <v>1.9E-2</v>
      </c>
      <c r="D5369" s="24">
        <v>1E-3</v>
      </c>
      <c r="E5369" s="26">
        <v>6.0000000000000001E-3</v>
      </c>
      <c r="F5369" s="26">
        <v>1E-3</v>
      </c>
      <c r="G5369" s="26">
        <v>3.0000000000000001E-3</v>
      </c>
      <c r="H5369" s="190" t="s">
        <v>845</v>
      </c>
    </row>
    <row r="5370" spans="1:8" ht="16.5" thickBot="1">
      <c r="A5370" s="12" t="s">
        <v>18</v>
      </c>
      <c r="B5370" s="24">
        <v>0</v>
      </c>
      <c r="C5370" s="26">
        <v>0</v>
      </c>
      <c r="D5370" s="24">
        <v>0</v>
      </c>
      <c r="E5370" s="26">
        <v>0</v>
      </c>
      <c r="F5370" s="26">
        <v>0</v>
      </c>
      <c r="G5370" s="26">
        <v>0</v>
      </c>
      <c r="H5370" s="190" t="s">
        <v>820</v>
      </c>
    </row>
    <row r="5371" spans="1:8" ht="16.5" thickBot="1">
      <c r="A5371" s="12" t="s">
        <v>19</v>
      </c>
      <c r="B5371" s="24">
        <v>0</v>
      </c>
      <c r="C5371" s="26">
        <v>0</v>
      </c>
      <c r="D5371" s="24">
        <v>0</v>
      </c>
      <c r="E5371" s="26">
        <v>0</v>
      </c>
      <c r="F5371" s="26">
        <v>0</v>
      </c>
      <c r="G5371" s="26">
        <v>0</v>
      </c>
      <c r="H5371" s="190" t="s">
        <v>20</v>
      </c>
    </row>
    <row r="5372" spans="1:8" ht="16.5" thickBot="1">
      <c r="A5372" s="12" t="s">
        <v>21</v>
      </c>
      <c r="B5372" s="24">
        <v>5.7142857142857136E-4</v>
      </c>
      <c r="C5372" s="26">
        <v>1E-3</v>
      </c>
      <c r="D5372" s="24">
        <v>0</v>
      </c>
      <c r="E5372" s="26">
        <v>0</v>
      </c>
      <c r="F5372" s="26">
        <v>0</v>
      </c>
      <c r="G5372" s="26">
        <v>0</v>
      </c>
      <c r="H5372" s="190" t="s">
        <v>846</v>
      </c>
    </row>
    <row r="5373" spans="1:8" ht="16.5" thickBot="1">
      <c r="A5373" s="12" t="s">
        <v>22</v>
      </c>
      <c r="B5373" s="24">
        <v>0</v>
      </c>
      <c r="C5373" s="26">
        <v>0</v>
      </c>
      <c r="D5373" s="24">
        <v>0</v>
      </c>
      <c r="E5373" s="26">
        <v>0</v>
      </c>
      <c r="F5373" s="26">
        <v>0</v>
      </c>
      <c r="G5373" s="26">
        <v>0</v>
      </c>
      <c r="H5373" s="190" t="s">
        <v>847</v>
      </c>
    </row>
    <row r="5374" spans="1:8" ht="16.5" thickBot="1">
      <c r="A5374" s="12" t="s">
        <v>23</v>
      </c>
      <c r="B5374" s="24">
        <v>1.9E-2</v>
      </c>
      <c r="C5374" s="26">
        <v>2.8000000000000001E-2</v>
      </c>
      <c r="D5374" s="24">
        <v>0.02</v>
      </c>
      <c r="E5374" s="26">
        <v>4.4999999999999998E-2</v>
      </c>
      <c r="F5374" s="26">
        <v>8.3000000000000004E-2</v>
      </c>
      <c r="G5374" s="26">
        <v>8.1000000000000003E-2</v>
      </c>
      <c r="H5374" s="190" t="s">
        <v>856</v>
      </c>
    </row>
    <row r="5375" spans="1:8" ht="16.5" thickBot="1">
      <c r="A5375" s="12" t="s">
        <v>24</v>
      </c>
      <c r="B5375" s="24">
        <v>0</v>
      </c>
      <c r="C5375" s="26">
        <v>0</v>
      </c>
      <c r="D5375" s="24">
        <v>0</v>
      </c>
      <c r="E5375" s="26">
        <v>0</v>
      </c>
      <c r="F5375" s="26">
        <v>0</v>
      </c>
      <c r="G5375" s="26">
        <v>0</v>
      </c>
      <c r="H5375" s="190" t="s">
        <v>818</v>
      </c>
    </row>
    <row r="5376" spans="1:8" ht="16.5" thickBot="1">
      <c r="A5376" s="12" t="s">
        <v>25</v>
      </c>
      <c r="B5376" s="24">
        <v>1E-3</v>
      </c>
      <c r="C5376" s="26">
        <v>2E-3</v>
      </c>
      <c r="D5376" s="24">
        <v>0</v>
      </c>
      <c r="E5376" s="26">
        <v>0</v>
      </c>
      <c r="F5376" s="26">
        <v>0</v>
      </c>
      <c r="G5376" s="26">
        <v>0</v>
      </c>
      <c r="H5376" s="190" t="s">
        <v>26</v>
      </c>
    </row>
    <row r="5377" spans="1:8" ht="16.5" thickBot="1">
      <c r="A5377" s="12" t="s">
        <v>27</v>
      </c>
      <c r="B5377" s="24">
        <v>0.217</v>
      </c>
      <c r="C5377" s="26">
        <v>0.29499999999999998</v>
      </c>
      <c r="D5377" s="24">
        <v>1.9470000000000001</v>
      </c>
      <c r="E5377" s="26">
        <v>5.6070000000000002</v>
      </c>
      <c r="F5377" s="26">
        <v>1.0109999999999999</v>
      </c>
      <c r="G5377" s="26">
        <v>1.5960000000000001</v>
      </c>
      <c r="H5377" s="190" t="s">
        <v>851</v>
      </c>
    </row>
    <row r="5378" spans="1:8" ht="16.5" thickBot="1">
      <c r="A5378" s="12" t="s">
        <v>28</v>
      </c>
      <c r="B5378" s="24">
        <v>0</v>
      </c>
      <c r="C5378" s="26">
        <v>0</v>
      </c>
      <c r="D5378" s="24">
        <v>0</v>
      </c>
      <c r="E5378" s="26">
        <v>0</v>
      </c>
      <c r="F5378" s="26">
        <v>0</v>
      </c>
      <c r="G5378" s="26">
        <v>0</v>
      </c>
      <c r="H5378" s="190" t="s">
        <v>853</v>
      </c>
    </row>
    <row r="5379" spans="1:8" ht="16.5" thickBot="1">
      <c r="A5379" s="12" t="s">
        <v>29</v>
      </c>
      <c r="B5379" s="24">
        <v>0</v>
      </c>
      <c r="C5379" s="26">
        <v>0</v>
      </c>
      <c r="D5379" s="24">
        <v>0</v>
      </c>
      <c r="E5379" s="26">
        <v>0</v>
      </c>
      <c r="F5379" s="26">
        <v>0</v>
      </c>
      <c r="G5379" s="26">
        <v>0</v>
      </c>
      <c r="H5379" s="190" t="s">
        <v>821</v>
      </c>
    </row>
    <row r="5380" spans="1:8" ht="16.5" thickBot="1">
      <c r="A5380" s="12" t="s">
        <v>30</v>
      </c>
      <c r="B5380" s="24">
        <v>7.0000000000000001E-3</v>
      </c>
      <c r="C5380" s="26">
        <v>0.06</v>
      </c>
      <c r="D5380" s="24">
        <v>3.2000000000000001E-2</v>
      </c>
      <c r="E5380" s="26">
        <v>7.1999999999999995E-2</v>
      </c>
      <c r="F5380" s="26">
        <v>2E-3</v>
      </c>
      <c r="G5380" s="26">
        <v>1E-3</v>
      </c>
      <c r="H5380" s="190" t="s">
        <v>848</v>
      </c>
    </row>
    <row r="5381" spans="1:8" ht="16.5" thickBot="1">
      <c r="A5381" s="12" t="s">
        <v>31</v>
      </c>
      <c r="B5381" s="24">
        <v>5.0000000000000001E-3</v>
      </c>
      <c r="C5381" s="26">
        <v>1.7000000000000001E-2</v>
      </c>
      <c r="D5381" s="24">
        <v>2.5999999999999999E-2</v>
      </c>
      <c r="E5381" s="26">
        <v>3.3000000000000002E-2</v>
      </c>
      <c r="F5381" s="26">
        <v>7.9000000000000001E-2</v>
      </c>
      <c r="G5381" s="26">
        <v>9.9000000000000005E-2</v>
      </c>
      <c r="H5381" s="190" t="s">
        <v>849</v>
      </c>
    </row>
    <row r="5382" spans="1:8" ht="16.5" thickBot="1">
      <c r="A5382" s="12" t="s">
        <v>32</v>
      </c>
      <c r="B5382" s="24">
        <v>1E-3</v>
      </c>
      <c r="C5382" s="26">
        <v>2E-3</v>
      </c>
      <c r="D5382" s="24">
        <v>0</v>
      </c>
      <c r="E5382" s="26">
        <v>0</v>
      </c>
      <c r="F5382" s="26">
        <v>0</v>
      </c>
      <c r="G5382" s="26">
        <v>0</v>
      </c>
      <c r="H5382" s="190" t="s">
        <v>854</v>
      </c>
    </row>
    <row r="5383" spans="1:8" ht="16.5" thickBot="1">
      <c r="A5383" s="12" t="s">
        <v>33</v>
      </c>
      <c r="B5383" s="24">
        <v>0.11799999999999999</v>
      </c>
      <c r="C5383" s="26">
        <v>0.38900000000000001</v>
      </c>
      <c r="D5383" s="24">
        <v>0.39800000000000002</v>
      </c>
      <c r="E5383" s="26">
        <v>1.25</v>
      </c>
      <c r="F5383" s="26">
        <v>2.0059999999999998</v>
      </c>
      <c r="G5383" s="26">
        <v>2.2240000000000002</v>
      </c>
      <c r="H5383" s="190" t="s">
        <v>852</v>
      </c>
    </row>
    <row r="5384" spans="1:8" ht="16.5" thickBot="1">
      <c r="A5384" s="12" t="s">
        <v>34</v>
      </c>
      <c r="B5384" s="24">
        <v>6.0999999999999999E-2</v>
      </c>
      <c r="C5384" s="26">
        <v>0.115</v>
      </c>
      <c r="D5384" s="24">
        <v>8.5999999999999993E-2</v>
      </c>
      <c r="E5384" s="26">
        <v>0.127</v>
      </c>
      <c r="F5384" s="26">
        <v>1.2999999999999999E-2</v>
      </c>
      <c r="G5384" s="26">
        <v>1.6E-2</v>
      </c>
      <c r="H5384" s="190" t="s">
        <v>850</v>
      </c>
    </row>
    <row r="5385" spans="1:8" ht="16.5" thickBot="1">
      <c r="A5385" s="12" t="s">
        <v>35</v>
      </c>
      <c r="B5385" s="24">
        <v>0</v>
      </c>
      <c r="C5385" s="26">
        <v>0</v>
      </c>
      <c r="D5385" s="24">
        <v>0</v>
      </c>
      <c r="E5385" s="26">
        <v>0</v>
      </c>
      <c r="F5385" s="26">
        <v>0</v>
      </c>
      <c r="G5385" s="26">
        <v>0</v>
      </c>
      <c r="H5385" s="190" t="s">
        <v>36</v>
      </c>
    </row>
    <row r="5386" spans="1:8" ht="16.5" thickBot="1">
      <c r="A5386" s="54" t="s">
        <v>37</v>
      </c>
      <c r="B5386" s="27">
        <v>0</v>
      </c>
      <c r="C5386" s="28">
        <v>0</v>
      </c>
      <c r="D5386" s="27">
        <v>0</v>
      </c>
      <c r="E5386" s="28">
        <v>0</v>
      </c>
      <c r="F5386" s="26">
        <v>0</v>
      </c>
      <c r="G5386" s="26">
        <v>0</v>
      </c>
      <c r="H5386" s="189" t="s">
        <v>38</v>
      </c>
    </row>
    <row r="5387" spans="1:8" ht="16.5" thickBot="1">
      <c r="A5387" s="75" t="s">
        <v>552</v>
      </c>
      <c r="B5387" s="77">
        <f t="shared" ref="B5387" si="794">SUM(B5365:B5386)</f>
        <v>1.1415714285714285</v>
      </c>
      <c r="C5387" s="77">
        <f t="shared" ref="C5387" si="795">SUM(C5365:C5386)</f>
        <v>1.8819999999999999</v>
      </c>
      <c r="D5387" s="77">
        <f t="shared" ref="D5387" si="796">SUM(D5365:D5386)</f>
        <v>2.8940000000000001</v>
      </c>
      <c r="E5387" s="77">
        <f t="shared" ref="E5387:G5387" si="797">SUM(E5365:E5386)</f>
        <v>7.74</v>
      </c>
      <c r="F5387" s="77">
        <f t="shared" si="797"/>
        <v>3.3829999999999996</v>
      </c>
      <c r="G5387" s="77">
        <f t="shared" si="797"/>
        <v>4.5190000000000001</v>
      </c>
      <c r="H5387" s="118" t="s">
        <v>855</v>
      </c>
    </row>
    <row r="5388" spans="1:8" ht="16.5" thickBot="1">
      <c r="A5388" s="75" t="s">
        <v>545</v>
      </c>
      <c r="B5388" s="77">
        <v>234.845</v>
      </c>
      <c r="C5388" s="77">
        <v>708.49199999999996</v>
      </c>
      <c r="D5388" s="77">
        <v>245.262</v>
      </c>
      <c r="E5388" s="77">
        <v>760.26300000000003</v>
      </c>
      <c r="F5388" s="126">
        <v>236.71299999999999</v>
      </c>
      <c r="G5388" s="126">
        <v>742.60199999999998</v>
      </c>
      <c r="H5388" s="112" t="s">
        <v>553</v>
      </c>
    </row>
    <row r="5389" spans="1:8">
      <c r="A5389" s="17"/>
      <c r="B5389" s="7"/>
      <c r="C5389" s="7"/>
      <c r="D5389" s="7"/>
      <c r="E5389" s="7"/>
      <c r="F5389" s="7"/>
      <c r="G5389" s="7"/>
    </row>
    <row r="5390" spans="1:8">
      <c r="A5390" s="119" t="s">
        <v>584</v>
      </c>
      <c r="H5390" s="121" t="s">
        <v>585</v>
      </c>
    </row>
    <row r="5391" spans="1:8" ht="16.5" customHeight="1">
      <c r="A5391" s="67" t="s">
        <v>800</v>
      </c>
      <c r="D5391" s="64"/>
      <c r="E5391" s="64"/>
      <c r="F5391" s="64"/>
      <c r="G5391" s="64"/>
      <c r="H5391" s="73" t="s">
        <v>465</v>
      </c>
    </row>
    <row r="5392" spans="1:8" ht="16.5" customHeight="1" thickBot="1">
      <c r="A5392" s="68" t="s">
        <v>43</v>
      </c>
      <c r="E5392" s="38"/>
      <c r="G5392" s="38" t="s">
        <v>477</v>
      </c>
      <c r="H5392" s="38" t="s">
        <v>476</v>
      </c>
    </row>
    <row r="5393" spans="1:8" ht="16.5" thickBot="1">
      <c r="A5393" s="55" t="s">
        <v>7</v>
      </c>
      <c r="B5393" s="238">
        <v>2016</v>
      </c>
      <c r="C5393" s="239"/>
      <c r="D5393" s="238">
        <v>2017</v>
      </c>
      <c r="E5393" s="239"/>
      <c r="F5393" s="238">
        <v>2018</v>
      </c>
      <c r="G5393" s="239"/>
      <c r="H5393" s="56" t="s">
        <v>3</v>
      </c>
    </row>
    <row r="5394" spans="1:8">
      <c r="A5394" s="57"/>
      <c r="B5394" s="54" t="s">
        <v>46</v>
      </c>
      <c r="C5394" s="100" t="s">
        <v>47</v>
      </c>
      <c r="D5394" s="103" t="s">
        <v>46</v>
      </c>
      <c r="E5394" s="22" t="s">
        <v>47</v>
      </c>
      <c r="F5394" s="103" t="s">
        <v>46</v>
      </c>
      <c r="G5394" s="22" t="s">
        <v>47</v>
      </c>
      <c r="H5394" s="58"/>
    </row>
    <row r="5395" spans="1:8" ht="16.5" thickBot="1">
      <c r="A5395" s="59"/>
      <c r="B5395" s="23" t="s">
        <v>48</v>
      </c>
      <c r="C5395" s="23" t="s">
        <v>49</v>
      </c>
      <c r="D5395" s="107" t="s">
        <v>48</v>
      </c>
      <c r="E5395" s="2" t="s">
        <v>49</v>
      </c>
      <c r="F5395" s="107" t="s">
        <v>48</v>
      </c>
      <c r="G5395" s="2" t="s">
        <v>49</v>
      </c>
      <c r="H5395" s="60"/>
    </row>
    <row r="5396" spans="1:8" ht="17.25" thickTop="1" thickBot="1">
      <c r="A5396" s="12" t="s">
        <v>13</v>
      </c>
      <c r="B5396" s="24">
        <v>1.113</v>
      </c>
      <c r="C5396" s="26">
        <v>1.96</v>
      </c>
      <c r="D5396" s="24">
        <v>1.454</v>
      </c>
      <c r="E5396" s="26">
        <v>1.4059999999999999</v>
      </c>
      <c r="F5396" s="26">
        <v>2.7909999999999999</v>
      </c>
      <c r="G5396" s="26">
        <v>2.4350000000000001</v>
      </c>
      <c r="H5396" s="109" t="s">
        <v>819</v>
      </c>
    </row>
    <row r="5397" spans="1:8" ht="16.5" thickBot="1">
      <c r="A5397" s="12" t="s">
        <v>14</v>
      </c>
      <c r="B5397" s="24">
        <v>44.636000000000003</v>
      </c>
      <c r="C5397" s="26">
        <v>61.819000000000003</v>
      </c>
      <c r="D5397" s="24">
        <v>60.463000000000001</v>
      </c>
      <c r="E5397" s="26">
        <v>51.256</v>
      </c>
      <c r="F5397" s="26">
        <v>66.78</v>
      </c>
      <c r="G5397" s="26">
        <v>72.331999999999994</v>
      </c>
      <c r="H5397" s="109" t="s">
        <v>840</v>
      </c>
    </row>
    <row r="5398" spans="1:8" ht="16.5" thickBot="1">
      <c r="A5398" s="12" t="s">
        <v>15</v>
      </c>
      <c r="B5398" s="24">
        <v>5.9279999999999999</v>
      </c>
      <c r="C5398" s="26">
        <v>4.9560000000000004</v>
      </c>
      <c r="D5398" s="24">
        <v>3.4129999999999998</v>
      </c>
      <c r="E5398" s="26">
        <v>4.6340000000000003</v>
      </c>
      <c r="F5398" s="26">
        <v>3.0009999999999999</v>
      </c>
      <c r="G5398" s="26">
        <v>3.573</v>
      </c>
      <c r="H5398" s="109" t="s">
        <v>841</v>
      </c>
    </row>
    <row r="5399" spans="1:8" ht="16.5" thickBot="1">
      <c r="A5399" s="12" t="s">
        <v>16</v>
      </c>
      <c r="B5399" s="24">
        <v>13.634</v>
      </c>
      <c r="C5399" s="26">
        <v>16.581</v>
      </c>
      <c r="D5399" s="24">
        <v>14.103</v>
      </c>
      <c r="E5399" s="26">
        <v>15.923</v>
      </c>
      <c r="F5399" s="26">
        <v>8.6370000000000005</v>
      </c>
      <c r="G5399" s="26">
        <v>10.315</v>
      </c>
      <c r="H5399" s="109" t="s">
        <v>844</v>
      </c>
    </row>
    <row r="5400" spans="1:8" ht="16.5" thickBot="1">
      <c r="A5400" s="12" t="s">
        <v>17</v>
      </c>
      <c r="B5400" s="24">
        <v>1.2999999999999999E-2</v>
      </c>
      <c r="C5400" s="26">
        <v>1.7000000000000001E-2</v>
      </c>
      <c r="D5400" s="24">
        <v>6.4000000000000001E-2</v>
      </c>
      <c r="E5400" s="26">
        <v>7.8E-2</v>
      </c>
      <c r="F5400" s="26">
        <v>0.112</v>
      </c>
      <c r="G5400" s="26">
        <v>9.8000000000000004E-2</v>
      </c>
      <c r="H5400" s="109" t="s">
        <v>845</v>
      </c>
    </row>
    <row r="5401" spans="1:8" ht="16.5" thickBot="1">
      <c r="A5401" s="12" t="s">
        <v>18</v>
      </c>
      <c r="B5401" s="24">
        <v>0</v>
      </c>
      <c r="C5401" s="26">
        <v>0</v>
      </c>
      <c r="D5401" s="24">
        <v>0</v>
      </c>
      <c r="E5401" s="26">
        <v>0</v>
      </c>
      <c r="F5401" s="26">
        <v>0</v>
      </c>
      <c r="G5401" s="26">
        <v>0</v>
      </c>
      <c r="H5401" s="109" t="s">
        <v>820</v>
      </c>
    </row>
    <row r="5402" spans="1:8" ht="16.5" thickBot="1">
      <c r="A5402" s="12" t="s">
        <v>19</v>
      </c>
      <c r="B5402" s="24">
        <v>0</v>
      </c>
      <c r="C5402" s="26">
        <v>0</v>
      </c>
      <c r="D5402" s="24">
        <v>0</v>
      </c>
      <c r="E5402" s="26">
        <v>0</v>
      </c>
      <c r="F5402" s="26">
        <v>0</v>
      </c>
      <c r="G5402" s="26">
        <v>0</v>
      </c>
      <c r="H5402" s="109" t="s">
        <v>20</v>
      </c>
    </row>
    <row r="5403" spans="1:8" ht="16.5" thickBot="1">
      <c r="A5403" s="12" t="s">
        <v>21</v>
      </c>
      <c r="B5403" s="24">
        <v>7.8490000000000002</v>
      </c>
      <c r="C5403" s="26">
        <v>12.925000000000001</v>
      </c>
      <c r="D5403" s="24">
        <v>5.0990000000000002</v>
      </c>
      <c r="E5403" s="26">
        <v>9.7080000000000002</v>
      </c>
      <c r="F5403" s="26">
        <v>4.4889999999999999</v>
      </c>
      <c r="G5403" s="26">
        <v>6.9489999999999998</v>
      </c>
      <c r="H5403" s="109" t="s">
        <v>846</v>
      </c>
    </row>
    <row r="5404" spans="1:8" ht="16.5" thickBot="1">
      <c r="A5404" s="12" t="s">
        <v>22</v>
      </c>
      <c r="B5404" s="24">
        <v>0</v>
      </c>
      <c r="C5404" s="26">
        <v>0</v>
      </c>
      <c r="D5404" s="24">
        <v>0</v>
      </c>
      <c r="E5404" s="26">
        <v>0</v>
      </c>
      <c r="F5404" s="26">
        <v>0</v>
      </c>
      <c r="G5404" s="26">
        <v>2E-3</v>
      </c>
      <c r="H5404" s="109" t="s">
        <v>847</v>
      </c>
    </row>
    <row r="5405" spans="1:8" ht="16.5" thickBot="1">
      <c r="A5405" s="12" t="s">
        <v>23</v>
      </c>
      <c r="B5405" s="24">
        <v>0.93500000000000005</v>
      </c>
      <c r="C5405" s="26">
        <v>1.25</v>
      </c>
      <c r="D5405" s="24">
        <v>1.5609999999999999</v>
      </c>
      <c r="E5405" s="26">
        <v>1.7689999999999999</v>
      </c>
      <c r="F5405" s="26">
        <v>1.956</v>
      </c>
      <c r="G5405" s="26">
        <v>2.1219999999999999</v>
      </c>
      <c r="H5405" s="109" t="s">
        <v>856</v>
      </c>
    </row>
    <row r="5406" spans="1:8" ht="16.5" thickBot="1">
      <c r="A5406" s="12" t="s">
        <v>24</v>
      </c>
      <c r="B5406" s="24">
        <v>0</v>
      </c>
      <c r="C5406" s="26">
        <v>0</v>
      </c>
      <c r="D5406" s="24">
        <v>0</v>
      </c>
      <c r="E5406" s="26">
        <v>0</v>
      </c>
      <c r="F5406" s="26">
        <v>0</v>
      </c>
      <c r="G5406" s="26">
        <v>0</v>
      </c>
      <c r="H5406" s="109" t="s">
        <v>818</v>
      </c>
    </row>
    <row r="5407" spans="1:8" ht="16.5" thickBot="1">
      <c r="A5407" s="12" t="s">
        <v>25</v>
      </c>
      <c r="B5407" s="24">
        <v>0.111</v>
      </c>
      <c r="C5407" s="26">
        <v>0.17299999999999999</v>
      </c>
      <c r="D5407" s="24">
        <v>1.7999999999999999E-2</v>
      </c>
      <c r="E5407" s="26">
        <v>3.2000000000000001E-2</v>
      </c>
      <c r="F5407" s="26">
        <v>4.2000000000000003E-2</v>
      </c>
      <c r="G5407" s="26">
        <v>3.3000000000000002E-2</v>
      </c>
      <c r="H5407" s="109" t="s">
        <v>26</v>
      </c>
    </row>
    <row r="5408" spans="1:8" ht="16.5" thickBot="1">
      <c r="A5408" s="12" t="s">
        <v>27</v>
      </c>
      <c r="B5408" s="24">
        <v>13.76</v>
      </c>
      <c r="C5408" s="26">
        <v>13.327</v>
      </c>
      <c r="D5408" s="24">
        <v>7.0910000000000002</v>
      </c>
      <c r="E5408" s="26">
        <v>7.827</v>
      </c>
      <c r="F5408" s="26">
        <v>0</v>
      </c>
      <c r="G5408" s="26">
        <v>0</v>
      </c>
      <c r="H5408" s="109" t="s">
        <v>851</v>
      </c>
    </row>
    <row r="5409" spans="1:8" ht="16.5" thickBot="1">
      <c r="A5409" s="12" t="s">
        <v>28</v>
      </c>
      <c r="B5409" s="24">
        <v>0.53600000000000003</v>
      </c>
      <c r="C5409" s="26">
        <v>0.54900000000000004</v>
      </c>
      <c r="D5409" s="24">
        <v>1E-3</v>
      </c>
      <c r="E5409" s="26">
        <v>0.01</v>
      </c>
      <c r="F5409" s="26">
        <f>D5409/E5409*G5409</f>
        <v>4.0100000000000004E-2</v>
      </c>
      <c r="G5409" s="26">
        <v>0.40100000000000002</v>
      </c>
      <c r="H5409" s="109" t="s">
        <v>853</v>
      </c>
    </row>
    <row r="5410" spans="1:8" ht="16.5" thickBot="1">
      <c r="A5410" s="12" t="s">
        <v>29</v>
      </c>
      <c r="B5410" s="24">
        <v>0</v>
      </c>
      <c r="C5410" s="26">
        <v>0</v>
      </c>
      <c r="D5410" s="24">
        <v>0</v>
      </c>
      <c r="E5410" s="26">
        <v>0</v>
      </c>
      <c r="F5410" s="26">
        <v>0</v>
      </c>
      <c r="G5410" s="26">
        <v>0.23499999999999999</v>
      </c>
      <c r="H5410" s="109" t="s">
        <v>821</v>
      </c>
    </row>
    <row r="5411" spans="1:8" ht="16.5" thickBot="1">
      <c r="A5411" s="12" t="s">
        <v>30</v>
      </c>
      <c r="B5411" s="24">
        <v>5.5410000000000004</v>
      </c>
      <c r="C5411" s="26">
        <v>10.613</v>
      </c>
      <c r="D5411" s="24">
        <v>6.6310000000000002</v>
      </c>
      <c r="E5411" s="26">
        <v>11.455</v>
      </c>
      <c r="F5411" s="26">
        <v>3.4950000000000001</v>
      </c>
      <c r="G5411" s="26">
        <v>5.8179999999999996</v>
      </c>
      <c r="H5411" s="109" t="s">
        <v>848</v>
      </c>
    </row>
    <row r="5412" spans="1:8" ht="16.5" thickBot="1">
      <c r="A5412" s="12" t="s">
        <v>31</v>
      </c>
      <c r="B5412" s="24">
        <v>0.49299999999999999</v>
      </c>
      <c r="C5412" s="26">
        <v>0.84199999999999997</v>
      </c>
      <c r="D5412" s="24">
        <v>0.47899999999999998</v>
      </c>
      <c r="E5412" s="26">
        <v>0.85299999999999998</v>
      </c>
      <c r="F5412" s="26">
        <v>0.64700000000000002</v>
      </c>
      <c r="G5412" s="26">
        <v>1.0009999999999999</v>
      </c>
      <c r="H5412" s="109" t="s">
        <v>849</v>
      </c>
    </row>
    <row r="5413" spans="1:8" ht="16.5" thickBot="1">
      <c r="A5413" s="12" t="s">
        <v>32</v>
      </c>
      <c r="B5413" s="24">
        <v>0</v>
      </c>
      <c r="C5413" s="26">
        <v>0</v>
      </c>
      <c r="D5413" s="24">
        <v>3.9E-2</v>
      </c>
      <c r="E5413" s="26">
        <v>3.1E-2</v>
      </c>
      <c r="F5413" s="26">
        <v>1.2E-2</v>
      </c>
      <c r="G5413" s="26">
        <v>1.4E-2</v>
      </c>
      <c r="H5413" s="109" t="s">
        <v>854</v>
      </c>
    </row>
    <row r="5414" spans="1:8" ht="16.5" thickBot="1">
      <c r="A5414" s="12" t="s">
        <v>33</v>
      </c>
      <c r="B5414" s="24">
        <v>8.3150967882575202</v>
      </c>
      <c r="C5414" s="26">
        <v>10.218999999999999</v>
      </c>
      <c r="D5414" s="24">
        <v>7.2930000000000001</v>
      </c>
      <c r="E5414" s="26">
        <v>6.9569999999999999</v>
      </c>
      <c r="F5414" s="26">
        <f>D5414/E5414*G5414</f>
        <v>11.252416558861579</v>
      </c>
      <c r="G5414" s="26">
        <v>10.734</v>
      </c>
      <c r="H5414" s="109" t="s">
        <v>852</v>
      </c>
    </row>
    <row r="5415" spans="1:8" ht="16.5" thickBot="1">
      <c r="A5415" s="12" t="s">
        <v>34</v>
      </c>
      <c r="B5415" s="24">
        <v>1.2909999999999999</v>
      </c>
      <c r="C5415" s="26">
        <v>5.0990000000000002</v>
      </c>
      <c r="D5415" s="24">
        <v>2.319</v>
      </c>
      <c r="E5415" s="26">
        <v>9.2759999999999998</v>
      </c>
      <c r="F5415" s="26">
        <v>3.1219999999999999</v>
      </c>
      <c r="G5415" s="26">
        <v>12.45</v>
      </c>
      <c r="H5415" s="109" t="s">
        <v>850</v>
      </c>
    </row>
    <row r="5416" spans="1:8" ht="16.5" thickBot="1">
      <c r="A5416" s="12" t="s">
        <v>35</v>
      </c>
      <c r="B5416" s="24">
        <v>0</v>
      </c>
      <c r="C5416" s="26">
        <v>0</v>
      </c>
      <c r="D5416" s="24">
        <v>0</v>
      </c>
      <c r="E5416" s="26">
        <v>0</v>
      </c>
      <c r="F5416" s="26">
        <v>0</v>
      </c>
      <c r="G5416" s="26">
        <v>0</v>
      </c>
      <c r="H5416" s="109" t="s">
        <v>36</v>
      </c>
    </row>
    <row r="5417" spans="1:8" ht="16.5" thickBot="1">
      <c r="A5417" s="54" t="s">
        <v>37</v>
      </c>
      <c r="B5417" s="27">
        <v>0</v>
      </c>
      <c r="C5417" s="28">
        <v>0</v>
      </c>
      <c r="D5417" s="27">
        <v>2.7E-2</v>
      </c>
      <c r="E5417" s="28">
        <v>2.5000000000000001E-2</v>
      </c>
      <c r="F5417" s="26">
        <v>0</v>
      </c>
      <c r="G5417" s="26">
        <v>0</v>
      </c>
      <c r="H5417" s="108" t="s">
        <v>38</v>
      </c>
    </row>
    <row r="5418" spans="1:8" ht="16.5" thickBot="1">
      <c r="A5418" s="75" t="s">
        <v>552</v>
      </c>
      <c r="B5418" s="77">
        <f t="shared" ref="B5418" si="798">SUM(B5396:B5417)</f>
        <v>104.15509678825754</v>
      </c>
      <c r="C5418" s="77">
        <f t="shared" ref="C5418" si="799">SUM(C5396:C5417)</f>
        <v>140.32999999999998</v>
      </c>
      <c r="D5418" s="77">
        <f t="shared" ref="D5418" si="800">SUM(D5396:D5417)</f>
        <v>110.05499999999999</v>
      </c>
      <c r="E5418" s="77">
        <f t="shared" ref="E5418:G5418" si="801">SUM(E5396:E5417)</f>
        <v>121.24</v>
      </c>
      <c r="F5418" s="77">
        <f t="shared" si="801"/>
        <v>106.3765165588616</v>
      </c>
      <c r="G5418" s="77">
        <f t="shared" si="801"/>
        <v>128.51199999999997</v>
      </c>
      <c r="H5418" s="118" t="s">
        <v>855</v>
      </c>
    </row>
    <row r="5419" spans="1:8" ht="16.5" thickBot="1">
      <c r="A5419" s="75" t="s">
        <v>545</v>
      </c>
      <c r="B5419" s="77">
        <v>5075.6149999999998</v>
      </c>
      <c r="C5419" s="77">
        <v>4505.1369999999997</v>
      </c>
      <c r="D5419" s="77">
        <v>5007.0959999999995</v>
      </c>
      <c r="E5419" s="77">
        <v>4367.7089999999998</v>
      </c>
      <c r="F5419" s="126">
        <v>5118.723</v>
      </c>
      <c r="G5419" s="126">
        <v>4564.0469999999996</v>
      </c>
      <c r="H5419" s="112" t="s">
        <v>553</v>
      </c>
    </row>
    <row r="5420" spans="1:8">
      <c r="A5420" s="17"/>
      <c r="B5420" s="7"/>
      <c r="C5420" s="7"/>
      <c r="D5420" s="7"/>
      <c r="E5420" s="7"/>
      <c r="F5420" s="7"/>
      <c r="G5420" s="7"/>
    </row>
    <row r="5421" spans="1:8">
      <c r="A5421" s="119" t="s">
        <v>586</v>
      </c>
      <c r="H5421" s="121" t="s">
        <v>587</v>
      </c>
    </row>
    <row r="5422" spans="1:8" ht="15.75" customHeight="1">
      <c r="A5422" s="264" t="s">
        <v>801</v>
      </c>
      <c r="B5422" s="264"/>
      <c r="C5422" s="64"/>
      <c r="D5422" s="262" t="s">
        <v>466</v>
      </c>
      <c r="E5422" s="262"/>
      <c r="F5422" s="262"/>
      <c r="G5422" s="262"/>
      <c r="H5422" s="262"/>
    </row>
    <row r="5423" spans="1:8" ht="16.5" customHeight="1" thickBot="1">
      <c r="A5423" s="68" t="s">
        <v>43</v>
      </c>
      <c r="B5423" s="65"/>
      <c r="E5423" s="38"/>
      <c r="G5423" s="38" t="s">
        <v>477</v>
      </c>
      <c r="H5423" s="38" t="s">
        <v>476</v>
      </c>
    </row>
    <row r="5424" spans="1:8" ht="16.5" thickBot="1">
      <c r="A5424" s="55" t="s">
        <v>7</v>
      </c>
      <c r="B5424" s="238">
        <v>2016</v>
      </c>
      <c r="C5424" s="239"/>
      <c r="D5424" s="238">
        <v>2017</v>
      </c>
      <c r="E5424" s="239"/>
      <c r="F5424" s="238">
        <v>2018</v>
      </c>
      <c r="G5424" s="239"/>
      <c r="H5424" s="56" t="s">
        <v>3</v>
      </c>
    </row>
    <row r="5425" spans="1:8">
      <c r="A5425" s="57"/>
      <c r="B5425" s="54" t="s">
        <v>46</v>
      </c>
      <c r="C5425" s="100" t="s">
        <v>47</v>
      </c>
      <c r="D5425" s="103" t="s">
        <v>46</v>
      </c>
      <c r="E5425" s="22" t="s">
        <v>47</v>
      </c>
      <c r="F5425" s="144" t="s">
        <v>46</v>
      </c>
      <c r="G5425" s="22" t="s">
        <v>47</v>
      </c>
      <c r="H5425" s="58"/>
    </row>
    <row r="5426" spans="1:8" ht="16.5" thickBot="1">
      <c r="A5426" s="59"/>
      <c r="B5426" s="23" t="s">
        <v>48</v>
      </c>
      <c r="C5426" s="23" t="s">
        <v>49</v>
      </c>
      <c r="D5426" s="107" t="s">
        <v>48</v>
      </c>
      <c r="E5426" s="2" t="s">
        <v>49</v>
      </c>
      <c r="F5426" s="147" t="s">
        <v>48</v>
      </c>
      <c r="G5426" s="2" t="s">
        <v>49</v>
      </c>
      <c r="H5426" s="60"/>
    </row>
    <row r="5427" spans="1:8" ht="17.25" thickTop="1" thickBot="1">
      <c r="A5427" s="12" t="s">
        <v>13</v>
      </c>
      <c r="B5427" s="24">
        <v>2.7E-2</v>
      </c>
      <c r="C5427" s="26">
        <v>2.4E-2</v>
      </c>
      <c r="D5427" s="24">
        <v>5.3999999999999999E-2</v>
      </c>
      <c r="E5427" s="26">
        <v>0.15</v>
      </c>
      <c r="F5427" s="26">
        <v>0.13400000000000001</v>
      </c>
      <c r="G5427" s="26">
        <v>0.112</v>
      </c>
      <c r="H5427" s="149" t="s">
        <v>819</v>
      </c>
    </row>
    <row r="5428" spans="1:8" ht="16.5" thickBot="1">
      <c r="A5428" s="12" t="s">
        <v>14</v>
      </c>
      <c r="B5428" s="24">
        <v>0.223</v>
      </c>
      <c r="C5428" s="26">
        <v>0.30099999999999999</v>
      </c>
      <c r="D5428" s="24">
        <v>0.626</v>
      </c>
      <c r="E5428" s="26">
        <v>0.61699999999999999</v>
      </c>
      <c r="F5428" s="26">
        <v>3.4729999999999999</v>
      </c>
      <c r="G5428" s="26">
        <v>3.26</v>
      </c>
      <c r="H5428" s="149" t="s">
        <v>840</v>
      </c>
    </row>
    <row r="5429" spans="1:8" ht="16.5" thickBot="1">
      <c r="A5429" s="12" t="s">
        <v>15</v>
      </c>
      <c r="B5429" s="24">
        <v>4.5666666666666675E-2</v>
      </c>
      <c r="C5429" s="26">
        <v>0.13700000000000001</v>
      </c>
      <c r="D5429" s="24">
        <v>6.6666666666666675E-4</v>
      </c>
      <c r="E5429" s="26">
        <v>2E-3</v>
      </c>
      <c r="F5429" s="26">
        <v>0</v>
      </c>
      <c r="G5429" s="26">
        <v>0</v>
      </c>
      <c r="H5429" s="149" t="s">
        <v>841</v>
      </c>
    </row>
    <row r="5430" spans="1:8" ht="16.5" thickBot="1">
      <c r="A5430" s="12" t="s">
        <v>16</v>
      </c>
      <c r="B5430" s="24">
        <v>0</v>
      </c>
      <c r="C5430" s="26">
        <v>0</v>
      </c>
      <c r="D5430" s="24">
        <v>0</v>
      </c>
      <c r="E5430" s="26">
        <v>0</v>
      </c>
      <c r="F5430" s="26">
        <v>0</v>
      </c>
      <c r="G5430" s="26">
        <v>0</v>
      </c>
      <c r="H5430" s="149" t="s">
        <v>844</v>
      </c>
    </row>
    <row r="5431" spans="1:8" ht="16.5" thickBot="1">
      <c r="A5431" s="12" t="s">
        <v>17</v>
      </c>
      <c r="B5431" s="24">
        <v>0</v>
      </c>
      <c r="C5431" s="26">
        <v>0</v>
      </c>
      <c r="D5431" s="24">
        <v>2E-3</v>
      </c>
      <c r="E5431" s="26">
        <v>0.01</v>
      </c>
      <c r="F5431" s="26">
        <v>0</v>
      </c>
      <c r="G5431" s="26">
        <v>0</v>
      </c>
      <c r="H5431" s="149" t="s">
        <v>845</v>
      </c>
    </row>
    <row r="5432" spans="1:8" ht="16.5" thickBot="1">
      <c r="A5432" s="12" t="s">
        <v>18</v>
      </c>
      <c r="B5432" s="24">
        <v>0</v>
      </c>
      <c r="C5432" s="26">
        <v>0</v>
      </c>
      <c r="D5432" s="24">
        <v>0</v>
      </c>
      <c r="E5432" s="26">
        <v>0</v>
      </c>
      <c r="F5432" s="26">
        <v>0</v>
      </c>
      <c r="G5432" s="26">
        <v>0</v>
      </c>
      <c r="H5432" s="149" t="s">
        <v>820</v>
      </c>
    </row>
    <row r="5433" spans="1:8" ht="16.5" thickBot="1">
      <c r="A5433" s="12" t="s">
        <v>19</v>
      </c>
      <c r="B5433" s="24">
        <v>0</v>
      </c>
      <c r="C5433" s="26">
        <v>0</v>
      </c>
      <c r="D5433" s="24">
        <v>0</v>
      </c>
      <c r="E5433" s="26">
        <v>0</v>
      </c>
      <c r="F5433" s="26">
        <v>0</v>
      </c>
      <c r="G5433" s="26">
        <v>0</v>
      </c>
      <c r="H5433" s="149" t="s">
        <v>20</v>
      </c>
    </row>
    <row r="5434" spans="1:8" ht="16.5" thickBot="1">
      <c r="A5434" s="12" t="s">
        <v>21</v>
      </c>
      <c r="B5434" s="24">
        <v>5.0000000000000001E-3</v>
      </c>
      <c r="C5434" s="26">
        <v>2.4E-2</v>
      </c>
      <c r="D5434" s="24">
        <v>8.0000000000000002E-3</v>
      </c>
      <c r="E5434" s="26">
        <v>1.7999999999999999E-2</v>
      </c>
      <c r="F5434" s="26">
        <v>3.6999999999999998E-2</v>
      </c>
      <c r="G5434" s="26">
        <v>0.13800000000000001</v>
      </c>
      <c r="H5434" s="149" t="s">
        <v>846</v>
      </c>
    </row>
    <row r="5435" spans="1:8" ht="16.5" thickBot="1">
      <c r="A5435" s="12" t="s">
        <v>22</v>
      </c>
      <c r="B5435" s="24">
        <v>0</v>
      </c>
      <c r="C5435" s="26">
        <v>0</v>
      </c>
      <c r="D5435" s="24">
        <v>0</v>
      </c>
      <c r="E5435" s="26">
        <v>0</v>
      </c>
      <c r="F5435" s="26">
        <v>0</v>
      </c>
      <c r="G5435" s="26">
        <v>0</v>
      </c>
      <c r="H5435" s="149" t="s">
        <v>847</v>
      </c>
    </row>
    <row r="5436" spans="1:8" ht="16.5" thickBot="1">
      <c r="A5436" s="12" t="s">
        <v>23</v>
      </c>
      <c r="B5436" s="24">
        <v>0</v>
      </c>
      <c r="C5436" s="26">
        <v>8.0000000000000002E-3</v>
      </c>
      <c r="D5436" s="24">
        <v>1E-3</v>
      </c>
      <c r="E5436" s="26">
        <v>4.0000000000000001E-3</v>
      </c>
      <c r="F5436" s="26">
        <v>7.0000000000000001E-3</v>
      </c>
      <c r="G5436" s="26">
        <v>0.03</v>
      </c>
      <c r="H5436" s="149" t="s">
        <v>856</v>
      </c>
    </row>
    <row r="5437" spans="1:8" ht="16.5" thickBot="1">
      <c r="A5437" s="12" t="s">
        <v>24</v>
      </c>
      <c r="B5437" s="24">
        <v>0</v>
      </c>
      <c r="C5437" s="26">
        <v>0</v>
      </c>
      <c r="D5437" s="24">
        <v>0</v>
      </c>
      <c r="E5437" s="26">
        <v>0</v>
      </c>
      <c r="F5437" s="26">
        <v>0</v>
      </c>
      <c r="G5437" s="26">
        <v>0</v>
      </c>
      <c r="H5437" s="149" t="s">
        <v>818</v>
      </c>
    </row>
    <row r="5438" spans="1:8" ht="16.5" thickBot="1">
      <c r="A5438" s="12" t="s">
        <v>25</v>
      </c>
      <c r="B5438" s="24">
        <v>0</v>
      </c>
      <c r="C5438" s="26">
        <v>0</v>
      </c>
      <c r="D5438" s="24">
        <v>0</v>
      </c>
      <c r="E5438" s="26">
        <v>0</v>
      </c>
      <c r="F5438" s="26">
        <v>0</v>
      </c>
      <c r="G5438" s="26">
        <v>0</v>
      </c>
      <c r="H5438" s="149" t="s">
        <v>26</v>
      </c>
    </row>
    <row r="5439" spans="1:8" ht="16.5" thickBot="1">
      <c r="A5439" s="12" t="s">
        <v>27</v>
      </c>
      <c r="B5439" s="24">
        <v>0</v>
      </c>
      <c r="C5439" s="26">
        <v>0</v>
      </c>
      <c r="D5439" s="24">
        <v>2E-3</v>
      </c>
      <c r="E5439" s="26">
        <v>6.0000000000000001E-3</v>
      </c>
      <c r="F5439" s="26">
        <v>0</v>
      </c>
      <c r="G5439" s="26">
        <v>0</v>
      </c>
      <c r="H5439" s="149" t="s">
        <v>851</v>
      </c>
    </row>
    <row r="5440" spans="1:8" ht="16.5" thickBot="1">
      <c r="A5440" s="12" t="s">
        <v>28</v>
      </c>
      <c r="B5440" s="24">
        <v>4.2298076923076917E-2</v>
      </c>
      <c r="C5440" s="26">
        <v>8.3000000000000004E-2</v>
      </c>
      <c r="D5440" s="24">
        <v>0</v>
      </c>
      <c r="E5440" s="26">
        <v>0</v>
      </c>
      <c r="F5440" s="26">
        <v>0</v>
      </c>
      <c r="G5440" s="26">
        <v>0.111</v>
      </c>
      <c r="H5440" s="149" t="s">
        <v>853</v>
      </c>
    </row>
    <row r="5441" spans="1:8" ht="16.5" thickBot="1">
      <c r="A5441" s="12" t="s">
        <v>29</v>
      </c>
      <c r="B5441" s="24">
        <v>0</v>
      </c>
      <c r="C5441" s="26">
        <v>0</v>
      </c>
      <c r="D5441" s="24">
        <v>0</v>
      </c>
      <c r="E5441" s="26">
        <v>0</v>
      </c>
      <c r="F5441" s="26">
        <v>0</v>
      </c>
      <c r="G5441" s="26">
        <v>2.5000000000000001E-2</v>
      </c>
      <c r="H5441" s="149" t="s">
        <v>821</v>
      </c>
    </row>
    <row r="5442" spans="1:8" ht="16.5" thickBot="1">
      <c r="A5442" s="12" t="s">
        <v>30</v>
      </c>
      <c r="B5442" s="24">
        <v>1.2999999999999999E-2</v>
      </c>
      <c r="C5442" s="26">
        <v>1.0999999999999999E-2</v>
      </c>
      <c r="D5442" s="24">
        <v>0.14000000000000001</v>
      </c>
      <c r="E5442" s="26">
        <v>0.29699999999999999</v>
      </c>
      <c r="F5442" s="26">
        <v>0</v>
      </c>
      <c r="G5442" s="26">
        <v>0</v>
      </c>
      <c r="H5442" s="149" t="s">
        <v>848</v>
      </c>
    </row>
    <row r="5443" spans="1:8" ht="16.5" thickBot="1">
      <c r="A5443" s="12" t="s">
        <v>31</v>
      </c>
      <c r="B5443" s="24">
        <v>3.5000000000000003E-2</v>
      </c>
      <c r="C5443" s="26">
        <v>6.0999999999999999E-2</v>
      </c>
      <c r="D5443" s="24">
        <v>2.1999999999999999E-2</v>
      </c>
      <c r="E5443" s="26">
        <v>6.4000000000000001E-2</v>
      </c>
      <c r="F5443" s="26">
        <v>4.1000000000000002E-2</v>
      </c>
      <c r="G5443" s="26">
        <v>0.10199999999999999</v>
      </c>
      <c r="H5443" s="149" t="s">
        <v>849</v>
      </c>
    </row>
    <row r="5444" spans="1:8" ht="16.5" thickBot="1">
      <c r="A5444" s="12" t="s">
        <v>32</v>
      </c>
      <c r="B5444" s="24">
        <v>0</v>
      </c>
      <c r="C5444" s="26">
        <v>0</v>
      </c>
      <c r="D5444" s="24">
        <v>0</v>
      </c>
      <c r="E5444" s="26">
        <v>0</v>
      </c>
      <c r="F5444" s="26">
        <v>8.0000000000000002E-3</v>
      </c>
      <c r="G5444" s="26">
        <v>0.02</v>
      </c>
      <c r="H5444" s="149" t="s">
        <v>854</v>
      </c>
    </row>
    <row r="5445" spans="1:8" ht="16.5" thickBot="1">
      <c r="A5445" s="12" t="s">
        <v>33</v>
      </c>
      <c r="B5445" s="24">
        <v>3.7686832740213526E-3</v>
      </c>
      <c r="C5445" s="26">
        <v>1.2E-2</v>
      </c>
      <c r="D5445" s="24">
        <v>1.6434585492227982E-2</v>
      </c>
      <c r="E5445" s="26">
        <v>2.9000000000000001E-2</v>
      </c>
      <c r="F5445" s="26">
        <v>1.0999999999999999E-2</v>
      </c>
      <c r="G5445" s="26">
        <v>2.1999999999999999E-2</v>
      </c>
      <c r="H5445" s="149" t="s">
        <v>852</v>
      </c>
    </row>
    <row r="5446" spans="1:8" ht="16.5" thickBot="1">
      <c r="A5446" s="12" t="s">
        <v>34</v>
      </c>
      <c r="B5446" s="24">
        <v>0.05</v>
      </c>
      <c r="C5446" s="26">
        <v>0.46300000000000002</v>
      </c>
      <c r="D5446" s="24">
        <v>0.02</v>
      </c>
      <c r="E5446" s="26">
        <v>0.34699999999999998</v>
      </c>
      <c r="F5446" s="26">
        <v>2.5999999999999999E-2</v>
      </c>
      <c r="G5446" s="26">
        <v>0.40699999999999997</v>
      </c>
      <c r="H5446" s="149" t="s">
        <v>850</v>
      </c>
    </row>
    <row r="5447" spans="1:8" ht="16.5" thickBot="1">
      <c r="A5447" s="12" t="s">
        <v>35</v>
      </c>
      <c r="B5447" s="24">
        <v>0</v>
      </c>
      <c r="C5447" s="26">
        <v>0</v>
      </c>
      <c r="D5447" s="24">
        <v>0</v>
      </c>
      <c r="E5447" s="26">
        <v>0</v>
      </c>
      <c r="F5447" s="26">
        <v>0</v>
      </c>
      <c r="G5447" s="26">
        <v>0</v>
      </c>
      <c r="H5447" s="149" t="s">
        <v>36</v>
      </c>
    </row>
    <row r="5448" spans="1:8" ht="16.5" thickBot="1">
      <c r="A5448" s="54" t="s">
        <v>37</v>
      </c>
      <c r="B5448" s="27">
        <v>0</v>
      </c>
      <c r="C5448" s="28">
        <v>0</v>
      </c>
      <c r="D5448" s="27">
        <v>0</v>
      </c>
      <c r="E5448" s="28">
        <v>0</v>
      </c>
      <c r="F5448" s="26">
        <v>0</v>
      </c>
      <c r="G5448" s="26">
        <v>0</v>
      </c>
      <c r="H5448" s="148" t="s">
        <v>38</v>
      </c>
    </row>
    <row r="5449" spans="1:8" ht="16.5" thickBot="1">
      <c r="A5449" s="75" t="s">
        <v>552</v>
      </c>
      <c r="B5449" s="77">
        <f t="shared" ref="B5449" si="802">SUM(B5427:B5448)</f>
        <v>0.44473342686376499</v>
      </c>
      <c r="C5449" s="77">
        <f t="shared" ref="C5449" si="803">SUM(C5427:C5448)</f>
        <v>1.1240000000000001</v>
      </c>
      <c r="D5449" s="77">
        <f t="shared" ref="D5449" si="804">SUM(D5427:D5448)</f>
        <v>0.8921012521588948</v>
      </c>
      <c r="E5449" s="77">
        <f t="shared" ref="E5449:G5449" si="805">SUM(E5427:E5448)</f>
        <v>1.544</v>
      </c>
      <c r="F5449" s="77">
        <f t="shared" si="805"/>
        <v>3.7369999999999997</v>
      </c>
      <c r="G5449" s="77">
        <f t="shared" si="805"/>
        <v>4.2269999999999994</v>
      </c>
      <c r="H5449" s="118" t="s">
        <v>855</v>
      </c>
    </row>
    <row r="5450" spans="1:8" ht="16.5" thickBot="1">
      <c r="A5450" s="75" t="s">
        <v>545</v>
      </c>
      <c r="B5450" s="77">
        <v>535.78700000000003</v>
      </c>
      <c r="C5450" s="77">
        <v>1163.8720000000001</v>
      </c>
      <c r="D5450" s="77">
        <v>553.846</v>
      </c>
      <c r="E5450" s="77">
        <v>1163.7850000000001</v>
      </c>
      <c r="F5450" s="126">
        <v>645.07299999999998</v>
      </c>
      <c r="G5450" s="126">
        <v>1396.777</v>
      </c>
      <c r="H5450" s="112" t="s">
        <v>553</v>
      </c>
    </row>
    <row r="5451" spans="1:8">
      <c r="A5451" s="86"/>
      <c r="B5451" s="87"/>
      <c r="C5451" s="87"/>
      <c r="D5451" s="87"/>
      <c r="E5451" s="87"/>
      <c r="F5451" s="87"/>
      <c r="G5451" s="87"/>
      <c r="H5451" s="115"/>
    </row>
    <row r="5452" spans="1:8">
      <c r="A5452" s="119" t="s">
        <v>588</v>
      </c>
      <c r="G5452" s="160" t="s">
        <v>832</v>
      </c>
      <c r="H5452" s="121" t="s">
        <v>589</v>
      </c>
    </row>
    <row r="5453" spans="1:8" ht="17.25" customHeight="1">
      <c r="A5453" s="264" t="s">
        <v>802</v>
      </c>
      <c r="B5453" s="264"/>
      <c r="C5453" s="64"/>
      <c r="D5453" s="64"/>
      <c r="E5453" s="64"/>
      <c r="G5453" s="73"/>
      <c r="H5453" s="73" t="s">
        <v>467</v>
      </c>
    </row>
    <row r="5454" spans="1:8" ht="16.5" customHeight="1" thickBot="1">
      <c r="A5454" s="68" t="s">
        <v>43</v>
      </c>
      <c r="E5454" s="38"/>
      <c r="G5454" s="38" t="s">
        <v>477</v>
      </c>
      <c r="H5454" s="38" t="s">
        <v>476</v>
      </c>
    </row>
    <row r="5455" spans="1:8" ht="16.5" thickBot="1">
      <c r="A5455" s="55" t="s">
        <v>7</v>
      </c>
      <c r="B5455" s="238">
        <v>2016</v>
      </c>
      <c r="C5455" s="239"/>
      <c r="D5455" s="238">
        <v>2017</v>
      </c>
      <c r="E5455" s="239"/>
      <c r="F5455" s="238">
        <v>2018</v>
      </c>
      <c r="G5455" s="239"/>
      <c r="H5455" s="56" t="s">
        <v>3</v>
      </c>
    </row>
    <row r="5456" spans="1:8">
      <c r="A5456" s="57"/>
      <c r="B5456" s="54" t="s">
        <v>46</v>
      </c>
      <c r="C5456" s="100" t="s">
        <v>47</v>
      </c>
      <c r="D5456" s="103" t="s">
        <v>46</v>
      </c>
      <c r="E5456" s="22" t="s">
        <v>47</v>
      </c>
      <c r="F5456" s="188" t="s">
        <v>46</v>
      </c>
      <c r="G5456" s="22" t="s">
        <v>47</v>
      </c>
      <c r="H5456" s="58"/>
    </row>
    <row r="5457" spans="1:8" ht="16.5" thickBot="1">
      <c r="A5457" s="59"/>
      <c r="B5457" s="23" t="s">
        <v>48</v>
      </c>
      <c r="C5457" s="23" t="s">
        <v>49</v>
      </c>
      <c r="D5457" s="107" t="s">
        <v>48</v>
      </c>
      <c r="E5457" s="2" t="s">
        <v>49</v>
      </c>
      <c r="F5457" s="187" t="s">
        <v>48</v>
      </c>
      <c r="G5457" s="2" t="s">
        <v>49</v>
      </c>
      <c r="H5457" s="60"/>
    </row>
    <row r="5458" spans="1:8" ht="17.25" thickTop="1" thickBot="1">
      <c r="A5458" s="12" t="s">
        <v>13</v>
      </c>
      <c r="B5458" s="24">
        <v>5.0039999999999996</v>
      </c>
      <c r="C5458" s="26">
        <v>4.0739999999999998</v>
      </c>
      <c r="D5458" s="24">
        <v>1.7370000000000001</v>
      </c>
      <c r="E5458" s="26">
        <v>1.47</v>
      </c>
      <c r="F5458" s="26">
        <v>0.45</v>
      </c>
      <c r="G5458" s="26">
        <v>0.35499999999999998</v>
      </c>
      <c r="H5458" s="190" t="s">
        <v>839</v>
      </c>
    </row>
    <row r="5459" spans="1:8" ht="16.5" thickBot="1">
      <c r="A5459" s="12" t="s">
        <v>14</v>
      </c>
      <c r="B5459" s="24">
        <v>4.43</v>
      </c>
      <c r="C5459" s="26">
        <v>6.1550000000000002</v>
      </c>
      <c r="D5459" s="24">
        <v>4.4039999999999999</v>
      </c>
      <c r="E5459" s="26">
        <v>6.8259999999999996</v>
      </c>
      <c r="F5459" s="26">
        <v>6.5359999999999996</v>
      </c>
      <c r="G5459" s="26">
        <v>10.579000000000001</v>
      </c>
      <c r="H5459" s="190" t="s">
        <v>840</v>
      </c>
    </row>
    <row r="5460" spans="1:8" ht="16.5" thickBot="1">
      <c r="A5460" s="12" t="s">
        <v>15</v>
      </c>
      <c r="B5460" s="24">
        <v>0.04</v>
      </c>
      <c r="C5460" s="26">
        <v>0.24399999999999999</v>
      </c>
      <c r="D5460" s="24">
        <v>8.1000000000000003E-2</v>
      </c>
      <c r="E5460" s="26">
        <v>0.57799999999999996</v>
      </c>
      <c r="F5460" s="26">
        <v>0.25900000000000001</v>
      </c>
      <c r="G5460" s="26">
        <v>0.628</v>
      </c>
      <c r="H5460" s="190" t="s">
        <v>841</v>
      </c>
    </row>
    <row r="5461" spans="1:8" ht="16.5" thickBot="1">
      <c r="A5461" s="12" t="s">
        <v>16</v>
      </c>
      <c r="B5461" s="24">
        <v>1.173</v>
      </c>
      <c r="C5461" s="26">
        <v>1.6779999999999999</v>
      </c>
      <c r="D5461" s="24">
        <v>1.04</v>
      </c>
      <c r="E5461" s="26">
        <v>1.4910000000000001</v>
      </c>
      <c r="F5461" s="26">
        <v>0.96299999999999997</v>
      </c>
      <c r="G5461" s="26">
        <v>1.7509999999999999</v>
      </c>
      <c r="H5461" s="190" t="s">
        <v>844</v>
      </c>
    </row>
    <row r="5462" spans="1:8" ht="16.5" thickBot="1">
      <c r="A5462" s="12" t="s">
        <v>17</v>
      </c>
      <c r="B5462" s="24">
        <v>1.4E-2</v>
      </c>
      <c r="C5462" s="26">
        <v>0.02</v>
      </c>
      <c r="D5462" s="24">
        <v>2.7E-2</v>
      </c>
      <c r="E5462" s="26">
        <v>3.9E-2</v>
      </c>
      <c r="F5462" s="26">
        <v>0.14299999999999999</v>
      </c>
      <c r="G5462" s="26">
        <v>2.8000000000000001E-2</v>
      </c>
      <c r="H5462" s="190" t="s">
        <v>845</v>
      </c>
    </row>
    <row r="5463" spans="1:8" ht="16.5" thickBot="1">
      <c r="A5463" s="12" t="s">
        <v>18</v>
      </c>
      <c r="B5463" s="24">
        <v>0</v>
      </c>
      <c r="C5463" s="26">
        <v>0</v>
      </c>
      <c r="D5463" s="24">
        <v>0</v>
      </c>
      <c r="E5463" s="26">
        <v>0</v>
      </c>
      <c r="F5463" s="26">
        <v>0</v>
      </c>
      <c r="G5463" s="26">
        <v>0</v>
      </c>
      <c r="H5463" s="190" t="s">
        <v>820</v>
      </c>
    </row>
    <row r="5464" spans="1:8" ht="16.5" thickBot="1">
      <c r="A5464" s="12" t="s">
        <v>19</v>
      </c>
      <c r="B5464" s="24">
        <v>0</v>
      </c>
      <c r="C5464" s="26">
        <v>0</v>
      </c>
      <c r="D5464" s="24">
        <v>0</v>
      </c>
      <c r="E5464" s="26">
        <v>0</v>
      </c>
      <c r="F5464" s="26">
        <v>0</v>
      </c>
      <c r="G5464" s="26">
        <v>0</v>
      </c>
      <c r="H5464" s="190" t="s">
        <v>20</v>
      </c>
    </row>
    <row r="5465" spans="1:8" ht="16.5" thickBot="1">
      <c r="A5465" s="12" t="s">
        <v>21</v>
      </c>
      <c r="B5465" s="24">
        <v>5.6340000000000003</v>
      </c>
      <c r="C5465" s="26">
        <v>3.347</v>
      </c>
      <c r="D5465" s="24">
        <v>8.3138111741858367</v>
      </c>
      <c r="E5465" s="26">
        <v>4.9390000000000001</v>
      </c>
      <c r="F5465" s="26">
        <v>4.6779999999999999</v>
      </c>
      <c r="G5465" s="26">
        <v>3.57</v>
      </c>
      <c r="H5465" s="190" t="s">
        <v>846</v>
      </c>
    </row>
    <row r="5466" spans="1:8" ht="16.5" thickBot="1">
      <c r="A5466" s="12" t="s">
        <v>22</v>
      </c>
      <c r="B5466" s="24">
        <v>0</v>
      </c>
      <c r="C5466" s="26">
        <v>0</v>
      </c>
      <c r="D5466" s="24">
        <v>0.625</v>
      </c>
      <c r="E5466" s="26">
        <v>0.1</v>
      </c>
      <c r="F5466" s="26">
        <v>4.0000000000000001E-3</v>
      </c>
      <c r="G5466" s="26">
        <v>3.0000000000000001E-3</v>
      </c>
      <c r="H5466" s="190" t="s">
        <v>847</v>
      </c>
    </row>
    <row r="5467" spans="1:8" ht="16.5" thickBot="1">
      <c r="A5467" s="12" t="s">
        <v>23</v>
      </c>
      <c r="B5467" s="24">
        <v>5.2030000000000003</v>
      </c>
      <c r="C5467" s="26">
        <v>9.92</v>
      </c>
      <c r="D5467" s="24">
        <v>3.569</v>
      </c>
      <c r="E5467" s="26">
        <v>6.6219999999999999</v>
      </c>
      <c r="F5467" s="26">
        <v>4.21</v>
      </c>
      <c r="G5467" s="26">
        <v>7.3650000000000002</v>
      </c>
      <c r="H5467" s="190" t="s">
        <v>856</v>
      </c>
    </row>
    <row r="5468" spans="1:8" ht="16.5" thickBot="1">
      <c r="A5468" s="12" t="s">
        <v>24</v>
      </c>
      <c r="B5468" s="24">
        <v>0</v>
      </c>
      <c r="C5468" s="26">
        <v>0</v>
      </c>
      <c r="D5468" s="24">
        <v>0</v>
      </c>
      <c r="E5468" s="26">
        <v>0</v>
      </c>
      <c r="F5468" s="26">
        <v>0</v>
      </c>
      <c r="G5468" s="26">
        <v>0</v>
      </c>
      <c r="H5468" s="190" t="s">
        <v>818</v>
      </c>
    </row>
    <row r="5469" spans="1:8" ht="16.5" thickBot="1">
      <c r="A5469" s="12" t="s">
        <v>25</v>
      </c>
      <c r="B5469" s="24">
        <v>0</v>
      </c>
      <c r="C5469" s="26">
        <v>0</v>
      </c>
      <c r="D5469" s="24">
        <v>0</v>
      </c>
      <c r="E5469" s="26">
        <v>0</v>
      </c>
      <c r="F5469" s="26">
        <v>0</v>
      </c>
      <c r="G5469" s="26">
        <v>0</v>
      </c>
      <c r="H5469" s="190" t="s">
        <v>26</v>
      </c>
    </row>
    <row r="5470" spans="1:8" ht="16.5" thickBot="1">
      <c r="A5470" s="12" t="s">
        <v>27</v>
      </c>
      <c r="B5470" s="24">
        <v>1.1619999999999999</v>
      </c>
      <c r="C5470" s="26">
        <v>3.2519999999999998</v>
      </c>
      <c r="D5470" s="24">
        <v>0.47</v>
      </c>
      <c r="E5470" s="26">
        <v>0.59099999999999997</v>
      </c>
      <c r="F5470" s="26">
        <v>0.80800000000000005</v>
      </c>
      <c r="G5470" s="26">
        <v>0.99099999999999999</v>
      </c>
      <c r="H5470" s="190" t="s">
        <v>851</v>
      </c>
    </row>
    <row r="5471" spans="1:8" ht="16.5" thickBot="1">
      <c r="A5471" s="12" t="s">
        <v>28</v>
      </c>
      <c r="B5471" s="24">
        <v>0.115</v>
      </c>
      <c r="C5471" s="26">
        <v>0.14099999999999999</v>
      </c>
      <c r="D5471" s="24">
        <v>4.0000000000000001E-3</v>
      </c>
      <c r="E5471" s="26">
        <v>1.2E-2</v>
      </c>
      <c r="F5471" s="26">
        <f>D5471/E5471*G5471</f>
        <v>9.0666666666666673E-2</v>
      </c>
      <c r="G5471" s="26">
        <v>0.27200000000000002</v>
      </c>
      <c r="H5471" s="190" t="s">
        <v>853</v>
      </c>
    </row>
    <row r="5472" spans="1:8" ht="16.5" thickBot="1">
      <c r="A5472" s="12" t="s">
        <v>29</v>
      </c>
      <c r="B5472" s="24">
        <v>0</v>
      </c>
      <c r="C5472" s="26">
        <v>0</v>
      </c>
      <c r="D5472" s="24">
        <v>0</v>
      </c>
      <c r="E5472" s="26">
        <v>0</v>
      </c>
      <c r="F5472" s="26">
        <v>0</v>
      </c>
      <c r="G5472" s="26">
        <v>0</v>
      </c>
      <c r="H5472" s="190" t="s">
        <v>821</v>
      </c>
    </row>
    <row r="5473" spans="1:8" ht="16.5" thickBot="1">
      <c r="A5473" s="12" t="s">
        <v>30</v>
      </c>
      <c r="B5473" s="24">
        <v>0.13900000000000001</v>
      </c>
      <c r="C5473" s="26">
        <v>0.245</v>
      </c>
      <c r="D5473" s="24">
        <v>1.7290000000000001</v>
      </c>
      <c r="E5473" s="26">
        <v>1.155</v>
      </c>
      <c r="F5473" s="26">
        <v>4.077</v>
      </c>
      <c r="G5473" s="26">
        <v>2.5830000000000002</v>
      </c>
      <c r="H5473" s="190" t="s">
        <v>848</v>
      </c>
    </row>
    <row r="5474" spans="1:8" ht="16.5" thickBot="1">
      <c r="A5474" s="12" t="s">
        <v>31</v>
      </c>
      <c r="B5474" s="24">
        <v>0.20399999999999999</v>
      </c>
      <c r="C5474" s="26">
        <v>0.33700000000000002</v>
      </c>
      <c r="D5474" s="24">
        <v>0.35299999999999998</v>
      </c>
      <c r="E5474" s="26">
        <v>0.57899999999999996</v>
      </c>
      <c r="F5474" s="26">
        <v>1.3160000000000001</v>
      </c>
      <c r="G5474" s="26">
        <v>1.9670000000000001</v>
      </c>
      <c r="H5474" s="190" t="s">
        <v>849</v>
      </c>
    </row>
    <row r="5475" spans="1:8" ht="16.5" thickBot="1">
      <c r="A5475" s="12" t="s">
        <v>32</v>
      </c>
      <c r="B5475" s="24">
        <v>0</v>
      </c>
      <c r="C5475" s="26">
        <v>0</v>
      </c>
      <c r="D5475" s="24">
        <v>4.0000000000000001E-3</v>
      </c>
      <c r="E5475" s="26">
        <v>2E-3</v>
      </c>
      <c r="F5475" s="26">
        <v>0</v>
      </c>
      <c r="G5475" s="26">
        <v>0</v>
      </c>
      <c r="H5475" s="190" t="s">
        <v>854</v>
      </c>
    </row>
    <row r="5476" spans="1:8" ht="16.5" thickBot="1">
      <c r="A5476" s="12" t="s">
        <v>33</v>
      </c>
      <c r="B5476" s="24">
        <v>171.047</v>
      </c>
      <c r="C5476" s="26">
        <v>211.32300000000001</v>
      </c>
      <c r="D5476" s="24">
        <v>172.64599999999999</v>
      </c>
      <c r="E5476" s="26">
        <v>209.178</v>
      </c>
      <c r="F5476" s="26">
        <v>192.227</v>
      </c>
      <c r="G5476" s="26">
        <v>208.761</v>
      </c>
      <c r="H5476" s="190" t="s">
        <v>852</v>
      </c>
    </row>
    <row r="5477" spans="1:8" ht="16.5" thickBot="1">
      <c r="A5477" s="12" t="s">
        <v>34</v>
      </c>
      <c r="B5477" s="24">
        <v>29.064</v>
      </c>
      <c r="C5477" s="26">
        <v>43.887999999999998</v>
      </c>
      <c r="D5477" s="24">
        <v>28.41</v>
      </c>
      <c r="E5477" s="26">
        <v>39.142000000000003</v>
      </c>
      <c r="F5477" s="26">
        <v>33.749000000000002</v>
      </c>
      <c r="G5477" s="26">
        <v>42.173000000000002</v>
      </c>
      <c r="H5477" s="190" t="s">
        <v>850</v>
      </c>
    </row>
    <row r="5478" spans="1:8" ht="16.5" thickBot="1">
      <c r="A5478" s="12" t="s">
        <v>35</v>
      </c>
      <c r="B5478" s="24">
        <v>0</v>
      </c>
      <c r="C5478" s="26">
        <v>0</v>
      </c>
      <c r="D5478" s="24">
        <v>0</v>
      </c>
      <c r="E5478" s="26">
        <v>0</v>
      </c>
      <c r="F5478" s="26">
        <v>0</v>
      </c>
      <c r="G5478" s="26">
        <v>0</v>
      </c>
      <c r="H5478" s="190" t="s">
        <v>36</v>
      </c>
    </row>
    <row r="5479" spans="1:8" ht="16.5" thickBot="1">
      <c r="A5479" s="54" t="s">
        <v>37</v>
      </c>
      <c r="B5479" s="27">
        <v>5.0000000000000001E-3</v>
      </c>
      <c r="C5479" s="28">
        <v>4.0000000000000001E-3</v>
      </c>
      <c r="D5479" s="27">
        <v>0.96599999999999997</v>
      </c>
      <c r="E5479" s="28">
        <v>0.28899999999999998</v>
      </c>
      <c r="F5479" s="26">
        <v>0.27400000000000002</v>
      </c>
      <c r="G5479" s="26">
        <v>0.19600000000000001</v>
      </c>
      <c r="H5479" s="189" t="s">
        <v>38</v>
      </c>
    </row>
    <row r="5480" spans="1:8" ht="16.5" thickBot="1">
      <c r="A5480" s="75" t="s">
        <v>552</v>
      </c>
      <c r="B5480" s="77">
        <f t="shared" ref="B5480" si="806">SUM(B5458:B5479)</f>
        <v>223.23399999999998</v>
      </c>
      <c r="C5480" s="77">
        <f t="shared" ref="C5480" si="807">SUM(C5458:C5479)</f>
        <v>284.62799999999999</v>
      </c>
      <c r="D5480" s="77">
        <f t="shared" ref="D5480" si="808">SUM(D5458:D5479)</f>
        <v>224.37881117418584</v>
      </c>
      <c r="E5480" s="77">
        <f t="shared" ref="E5480:G5480" si="809">SUM(E5458:E5479)</f>
        <v>273.01299999999998</v>
      </c>
      <c r="F5480" s="77">
        <f t="shared" si="809"/>
        <v>249.78466666666665</v>
      </c>
      <c r="G5480" s="77">
        <f t="shared" si="809"/>
        <v>281.22200000000004</v>
      </c>
      <c r="H5480" s="118" t="s">
        <v>855</v>
      </c>
    </row>
    <row r="5481" spans="1:8" ht="16.5" thickBot="1">
      <c r="A5481" s="75" t="s">
        <v>545</v>
      </c>
      <c r="B5481" s="77">
        <v>6286.2070000000003</v>
      </c>
      <c r="C5481" s="77">
        <v>6725.59</v>
      </c>
      <c r="D5481" s="77">
        <v>6536.66</v>
      </c>
      <c r="E5481" s="77">
        <v>6997.1469999999999</v>
      </c>
      <c r="F5481" s="77">
        <v>6807.7479999999996</v>
      </c>
      <c r="G5481" s="77">
        <v>7419.8360000000002</v>
      </c>
      <c r="H5481" s="112" t="s">
        <v>553</v>
      </c>
    </row>
    <row r="5482" spans="1:8">
      <c r="A5482" s="86"/>
      <c r="B5482" s="87"/>
      <c r="C5482" s="87"/>
      <c r="D5482" s="87"/>
      <c r="E5482" s="87"/>
      <c r="F5482" s="87"/>
      <c r="G5482" s="87"/>
      <c r="H5482" s="115"/>
    </row>
    <row r="5483" spans="1:8">
      <c r="A5483" s="119" t="s">
        <v>590</v>
      </c>
      <c r="H5483" s="121" t="s">
        <v>591</v>
      </c>
    </row>
    <row r="5484" spans="1:8" ht="34.5" customHeight="1">
      <c r="A5484" s="233" t="s">
        <v>803</v>
      </c>
      <c r="B5484" s="233"/>
      <c r="C5484" s="233"/>
      <c r="D5484" s="64"/>
      <c r="E5484" s="64"/>
      <c r="F5484" s="262" t="s">
        <v>468</v>
      </c>
      <c r="G5484" s="262"/>
      <c r="H5484" s="262"/>
    </row>
    <row r="5485" spans="1:8" ht="16.5" customHeight="1" thickBot="1">
      <c r="A5485" s="68" t="s">
        <v>43</v>
      </c>
      <c r="E5485" s="38"/>
      <c r="G5485" s="38" t="s">
        <v>477</v>
      </c>
      <c r="H5485" s="38" t="s">
        <v>476</v>
      </c>
    </row>
    <row r="5486" spans="1:8" ht="16.5" thickBot="1">
      <c r="A5486" s="55" t="s">
        <v>7</v>
      </c>
      <c r="B5486" s="238">
        <v>2016</v>
      </c>
      <c r="C5486" s="239"/>
      <c r="D5486" s="238">
        <v>2017</v>
      </c>
      <c r="E5486" s="239"/>
      <c r="F5486" s="238">
        <v>2018</v>
      </c>
      <c r="G5486" s="239"/>
      <c r="H5486" s="56" t="s">
        <v>3</v>
      </c>
    </row>
    <row r="5487" spans="1:8">
      <c r="A5487" s="57"/>
      <c r="B5487" s="54" t="s">
        <v>46</v>
      </c>
      <c r="C5487" s="100" t="s">
        <v>47</v>
      </c>
      <c r="D5487" s="103" t="s">
        <v>46</v>
      </c>
      <c r="E5487" s="22" t="s">
        <v>47</v>
      </c>
      <c r="F5487" s="103" t="s">
        <v>46</v>
      </c>
      <c r="G5487" s="22" t="s">
        <v>47</v>
      </c>
      <c r="H5487" s="58"/>
    </row>
    <row r="5488" spans="1:8" ht="16.5" thickBot="1">
      <c r="A5488" s="59"/>
      <c r="B5488" s="23" t="s">
        <v>48</v>
      </c>
      <c r="C5488" s="23" t="s">
        <v>49</v>
      </c>
      <c r="D5488" s="107" t="s">
        <v>48</v>
      </c>
      <c r="E5488" s="2" t="s">
        <v>49</v>
      </c>
      <c r="F5488" s="107" t="s">
        <v>48</v>
      </c>
      <c r="G5488" s="2" t="s">
        <v>49</v>
      </c>
      <c r="H5488" s="60"/>
    </row>
    <row r="5489" spans="1:8" ht="17.25" thickTop="1" thickBot="1">
      <c r="A5489" s="12" t="s">
        <v>13</v>
      </c>
      <c r="B5489" s="24">
        <v>21.446999999999999</v>
      </c>
      <c r="C5489" s="26">
        <v>27.378</v>
      </c>
      <c r="D5489" s="24">
        <v>20.085999999999999</v>
      </c>
      <c r="E5489" s="26">
        <v>24.966000000000001</v>
      </c>
      <c r="F5489" s="26">
        <v>25.866</v>
      </c>
      <c r="G5489" s="26">
        <v>24.907</v>
      </c>
      <c r="H5489" s="109" t="s">
        <v>819</v>
      </c>
    </row>
    <row r="5490" spans="1:8" ht="16.5" thickBot="1">
      <c r="A5490" s="12" t="s">
        <v>14</v>
      </c>
      <c r="B5490" s="24">
        <v>53.344000000000001</v>
      </c>
      <c r="C5490" s="26">
        <v>48.746000000000002</v>
      </c>
      <c r="D5490" s="24">
        <v>51.093000000000004</v>
      </c>
      <c r="E5490" s="26">
        <v>51.671999999999997</v>
      </c>
      <c r="F5490" s="26">
        <v>69.492999999999995</v>
      </c>
      <c r="G5490" s="26">
        <v>66.097999999999999</v>
      </c>
      <c r="H5490" s="109" t="s">
        <v>840</v>
      </c>
    </row>
    <row r="5491" spans="1:8" ht="16.5" thickBot="1">
      <c r="A5491" s="12" t="s">
        <v>15</v>
      </c>
      <c r="B5491" s="24">
        <v>0.152</v>
      </c>
      <c r="C5491" s="26">
        <v>0.20799999999999999</v>
      </c>
      <c r="D5491" s="24">
        <v>6.2E-2</v>
      </c>
      <c r="E5491" s="26">
        <v>9.6000000000000002E-2</v>
      </c>
      <c r="F5491" s="26">
        <v>5.6000000000000001E-2</v>
      </c>
      <c r="G5491" s="26">
        <v>0.111</v>
      </c>
      <c r="H5491" s="109" t="s">
        <v>841</v>
      </c>
    </row>
    <row r="5492" spans="1:8" ht="16.5" thickBot="1">
      <c r="A5492" s="12" t="s">
        <v>16</v>
      </c>
      <c r="B5492" s="24">
        <v>1.464</v>
      </c>
      <c r="C5492" s="26">
        <v>3.9319999999999999</v>
      </c>
      <c r="D5492" s="24">
        <v>1.49</v>
      </c>
      <c r="E5492" s="26">
        <v>3.859</v>
      </c>
      <c r="F5492" s="26">
        <v>1.8640000000000001</v>
      </c>
      <c r="G5492" s="26">
        <v>4.931</v>
      </c>
      <c r="H5492" s="109" t="s">
        <v>844</v>
      </c>
    </row>
    <row r="5493" spans="1:8" ht="16.5" thickBot="1">
      <c r="A5493" s="12" t="s">
        <v>17</v>
      </c>
      <c r="B5493" s="24">
        <v>4.0000000000000001E-3</v>
      </c>
      <c r="C5493" s="26">
        <v>1.2E-2</v>
      </c>
      <c r="D5493" s="24">
        <v>6.8000000000000005E-2</v>
      </c>
      <c r="E5493" s="26">
        <v>0.108</v>
      </c>
      <c r="F5493" s="26">
        <v>0.19400000000000001</v>
      </c>
      <c r="G5493" s="26">
        <v>0.316</v>
      </c>
      <c r="H5493" s="109" t="s">
        <v>845</v>
      </c>
    </row>
    <row r="5494" spans="1:8" ht="16.5" thickBot="1">
      <c r="A5494" s="12" t="s">
        <v>18</v>
      </c>
      <c r="B5494" s="24">
        <v>0</v>
      </c>
      <c r="C5494" s="26">
        <v>0</v>
      </c>
      <c r="D5494" s="24">
        <v>0</v>
      </c>
      <c r="E5494" s="26">
        <v>0</v>
      </c>
      <c r="F5494" s="26">
        <v>0</v>
      </c>
      <c r="G5494" s="26">
        <v>0</v>
      </c>
      <c r="H5494" s="109" t="s">
        <v>820</v>
      </c>
    </row>
    <row r="5495" spans="1:8" ht="16.5" thickBot="1">
      <c r="A5495" s="12" t="s">
        <v>19</v>
      </c>
      <c r="B5495" s="24">
        <v>3.0000000000000001E-3</v>
      </c>
      <c r="C5495" s="26">
        <v>5.0000000000000001E-3</v>
      </c>
      <c r="D5495" s="24">
        <v>1E-3</v>
      </c>
      <c r="E5495" s="26">
        <v>1E-3</v>
      </c>
      <c r="F5495" s="26">
        <v>0</v>
      </c>
      <c r="G5495" s="26">
        <v>0</v>
      </c>
      <c r="H5495" s="109" t="s">
        <v>20</v>
      </c>
    </row>
    <row r="5496" spans="1:8" ht="16.5" thickBot="1">
      <c r="A5496" s="12" t="s">
        <v>21</v>
      </c>
      <c r="B5496" s="24">
        <v>14.188000000000001</v>
      </c>
      <c r="C5496" s="26">
        <v>11.670999999999999</v>
      </c>
      <c r="D5496" s="24">
        <v>12.359</v>
      </c>
      <c r="E5496" s="26">
        <v>11.846</v>
      </c>
      <c r="F5496" s="26">
        <v>12.121</v>
      </c>
      <c r="G5496" s="26">
        <v>10.321999999999999</v>
      </c>
      <c r="H5496" s="109" t="s">
        <v>846</v>
      </c>
    </row>
    <row r="5497" spans="1:8" ht="16.5" thickBot="1">
      <c r="A5497" s="12" t="s">
        <v>22</v>
      </c>
      <c r="B5497" s="24">
        <v>0</v>
      </c>
      <c r="C5497" s="26">
        <v>1E-3</v>
      </c>
      <c r="D5497" s="24">
        <v>8.1000000000000003E-2</v>
      </c>
      <c r="E5497" s="26">
        <v>2.3E-2</v>
      </c>
      <c r="F5497" s="26">
        <v>2.3E-2</v>
      </c>
      <c r="G5497" s="26">
        <v>8.9999999999999993E-3</v>
      </c>
      <c r="H5497" s="109" t="s">
        <v>847</v>
      </c>
    </row>
    <row r="5498" spans="1:8" ht="16.5" thickBot="1">
      <c r="A5498" s="12" t="s">
        <v>23</v>
      </c>
      <c r="B5498" s="24">
        <v>6.1319999999999997</v>
      </c>
      <c r="C5498" s="26">
        <v>5.4050000000000002</v>
      </c>
      <c r="D5498" s="24">
        <v>4.9390000000000001</v>
      </c>
      <c r="E5498" s="26">
        <v>4.4400000000000004</v>
      </c>
      <c r="F5498" s="26">
        <v>6.8289999999999997</v>
      </c>
      <c r="G5498" s="26">
        <v>6.3079999999999998</v>
      </c>
      <c r="H5498" s="109" t="s">
        <v>856</v>
      </c>
    </row>
    <row r="5499" spans="1:8" ht="16.5" thickBot="1">
      <c r="A5499" s="12" t="s">
        <v>24</v>
      </c>
      <c r="B5499" s="24">
        <v>0</v>
      </c>
      <c r="C5499" s="26">
        <v>0</v>
      </c>
      <c r="D5499" s="24">
        <v>0</v>
      </c>
      <c r="E5499" s="26">
        <v>0</v>
      </c>
      <c r="F5499" s="26">
        <v>0</v>
      </c>
      <c r="G5499" s="26">
        <v>0</v>
      </c>
      <c r="H5499" s="109" t="s">
        <v>818</v>
      </c>
    </row>
    <row r="5500" spans="1:8" ht="16.5" thickBot="1">
      <c r="A5500" s="12" t="s">
        <v>25</v>
      </c>
      <c r="B5500" s="24">
        <v>0.191</v>
      </c>
      <c r="C5500" s="26">
        <v>0.38300000000000001</v>
      </c>
      <c r="D5500" s="24">
        <v>0.252</v>
      </c>
      <c r="E5500" s="26">
        <v>0.42399999999999999</v>
      </c>
      <c r="F5500" s="26">
        <v>0.155</v>
      </c>
      <c r="G5500" s="26">
        <v>0.214</v>
      </c>
      <c r="H5500" s="109" t="s">
        <v>26</v>
      </c>
    </row>
    <row r="5501" spans="1:8" ht="16.5" thickBot="1">
      <c r="A5501" s="12" t="s">
        <v>27</v>
      </c>
      <c r="B5501" s="24">
        <v>4.1769999999999996</v>
      </c>
      <c r="C5501" s="26">
        <v>2.6560000000000001</v>
      </c>
      <c r="D5501" s="24">
        <v>2.504</v>
      </c>
      <c r="E5501" s="26">
        <v>2.3450000000000002</v>
      </c>
      <c r="F5501" s="26">
        <v>0</v>
      </c>
      <c r="G5501" s="26">
        <v>0</v>
      </c>
      <c r="H5501" s="109" t="s">
        <v>851</v>
      </c>
    </row>
    <row r="5502" spans="1:8" ht="16.5" thickBot="1">
      <c r="A5502" s="12" t="s">
        <v>28</v>
      </c>
      <c r="B5502" s="24">
        <v>2.8959999999999999</v>
      </c>
      <c r="C5502" s="26">
        <v>5.32</v>
      </c>
      <c r="D5502" s="24">
        <v>0.11600000000000001</v>
      </c>
      <c r="E5502" s="26">
        <v>0.16700000000000001</v>
      </c>
      <c r="F5502" s="26">
        <f>D5502/E5502*G5502</f>
        <v>4.2114251497005988</v>
      </c>
      <c r="G5502" s="26">
        <v>6.0629999999999997</v>
      </c>
      <c r="H5502" s="109" t="s">
        <v>853</v>
      </c>
    </row>
    <row r="5503" spans="1:8" ht="16.5" thickBot="1">
      <c r="A5503" s="12" t="s">
        <v>29</v>
      </c>
      <c r="B5503" s="24">
        <v>0</v>
      </c>
      <c r="C5503" s="26">
        <v>0</v>
      </c>
      <c r="D5503" s="24">
        <v>0</v>
      </c>
      <c r="E5503" s="26">
        <v>0</v>
      </c>
      <c r="F5503" s="26">
        <v>0</v>
      </c>
      <c r="G5503" s="26">
        <v>0.59799999999999998</v>
      </c>
      <c r="H5503" s="109" t="s">
        <v>821</v>
      </c>
    </row>
    <row r="5504" spans="1:8" ht="16.5" thickBot="1">
      <c r="A5504" s="12" t="s">
        <v>30</v>
      </c>
      <c r="B5504" s="24">
        <v>0.76400000000000001</v>
      </c>
      <c r="C5504" s="26">
        <v>0.69099999999999995</v>
      </c>
      <c r="D5504" s="24">
        <v>1.099</v>
      </c>
      <c r="E5504" s="26">
        <v>1.444</v>
      </c>
      <c r="F5504" s="26">
        <v>1.4770000000000001</v>
      </c>
      <c r="G5504" s="26">
        <v>1.44</v>
      </c>
      <c r="H5504" s="109" t="s">
        <v>848</v>
      </c>
    </row>
    <row r="5505" spans="1:8" ht="16.5" thickBot="1">
      <c r="A5505" s="12" t="s">
        <v>31</v>
      </c>
      <c r="B5505" s="24">
        <v>20.556000000000001</v>
      </c>
      <c r="C5505" s="26">
        <v>29.576000000000001</v>
      </c>
      <c r="D5505" s="24">
        <v>15.63</v>
      </c>
      <c r="E5505" s="26">
        <v>22.451000000000001</v>
      </c>
      <c r="F5505" s="26">
        <v>20</v>
      </c>
      <c r="G5505" s="26">
        <v>29.103000000000002</v>
      </c>
      <c r="H5505" s="109" t="s">
        <v>849</v>
      </c>
    </row>
    <row r="5506" spans="1:8" ht="16.5" thickBot="1">
      <c r="A5506" s="12" t="s">
        <v>32</v>
      </c>
      <c r="B5506" s="24">
        <v>4.0000000000000001E-3</v>
      </c>
      <c r="C5506" s="26">
        <v>1.2999999999999999E-2</v>
      </c>
      <c r="D5506" s="24">
        <v>1E-3</v>
      </c>
      <c r="E5506" s="26">
        <v>3.0000000000000001E-3</v>
      </c>
      <c r="F5506" s="26">
        <v>1.7999999999999999E-2</v>
      </c>
      <c r="G5506" s="26">
        <v>1.7999999999999999E-2</v>
      </c>
      <c r="H5506" s="109" t="s">
        <v>854</v>
      </c>
    </row>
    <row r="5507" spans="1:8" ht="16.5" thickBot="1">
      <c r="A5507" s="12" t="s">
        <v>33</v>
      </c>
      <c r="B5507" s="24">
        <v>46.497999999999998</v>
      </c>
      <c r="C5507" s="26">
        <v>110.154</v>
      </c>
      <c r="D5507" s="24">
        <v>45.115000000000002</v>
      </c>
      <c r="E5507" s="26">
        <v>98.79</v>
      </c>
      <c r="F5507" s="26">
        <v>82.075000000000003</v>
      </c>
      <c r="G5507" s="26">
        <v>102.67</v>
      </c>
      <c r="H5507" s="109" t="s">
        <v>852</v>
      </c>
    </row>
    <row r="5508" spans="1:8" ht="16.5" thickBot="1">
      <c r="A5508" s="12" t="s">
        <v>34</v>
      </c>
      <c r="B5508" s="24">
        <v>92.600999999999999</v>
      </c>
      <c r="C5508" s="26">
        <v>139.304</v>
      </c>
      <c r="D5508" s="24">
        <v>87.968000000000004</v>
      </c>
      <c r="E5508" s="26">
        <v>142.97200000000001</v>
      </c>
      <c r="F5508" s="26">
        <v>96.558999999999997</v>
      </c>
      <c r="G5508" s="26">
        <v>164.88399999999999</v>
      </c>
      <c r="H5508" s="109" t="s">
        <v>850</v>
      </c>
    </row>
    <row r="5509" spans="1:8" ht="16.5" thickBot="1">
      <c r="A5509" s="12" t="s">
        <v>35</v>
      </c>
      <c r="B5509" s="24">
        <v>0</v>
      </c>
      <c r="C5509" s="26">
        <v>0</v>
      </c>
      <c r="D5509" s="24">
        <v>0</v>
      </c>
      <c r="E5509" s="26">
        <v>0</v>
      </c>
      <c r="F5509" s="26">
        <v>0</v>
      </c>
      <c r="G5509" s="26">
        <v>0</v>
      </c>
      <c r="H5509" s="109" t="s">
        <v>36</v>
      </c>
    </row>
    <row r="5510" spans="1:8" ht="16.5" thickBot="1">
      <c r="A5510" s="54" t="s">
        <v>37</v>
      </c>
      <c r="B5510" s="27">
        <v>0.17599999999999999</v>
      </c>
      <c r="C5510" s="28">
        <v>0.14699999999999999</v>
      </c>
      <c r="D5510" s="27">
        <v>0.67100000000000004</v>
      </c>
      <c r="E5510" s="28">
        <v>0.57399999999999995</v>
      </c>
      <c r="F5510" s="26">
        <v>1.0069999999999999</v>
      </c>
      <c r="G5510" s="26">
        <v>0.81399999999999995</v>
      </c>
      <c r="H5510" s="108" t="s">
        <v>38</v>
      </c>
    </row>
    <row r="5511" spans="1:8" ht="16.5" thickBot="1">
      <c r="A5511" s="75" t="s">
        <v>552</v>
      </c>
      <c r="B5511" s="77">
        <f t="shared" ref="B5511" si="810">SUM(B5489:B5510)</f>
        <v>264.59699999999998</v>
      </c>
      <c r="C5511" s="77">
        <f t="shared" ref="C5511" si="811">SUM(C5489:C5510)</f>
        <v>385.60200000000003</v>
      </c>
      <c r="D5511" s="77">
        <f t="shared" ref="D5511" si="812">SUM(D5489:D5510)</f>
        <v>243.53500000000003</v>
      </c>
      <c r="E5511" s="77">
        <f t="shared" ref="E5511:G5511" si="813">SUM(E5489:E5510)</f>
        <v>366.18100000000004</v>
      </c>
      <c r="F5511" s="77">
        <f t="shared" si="813"/>
        <v>321.94842514970065</v>
      </c>
      <c r="G5511" s="77">
        <f t="shared" si="813"/>
        <v>418.80599999999998</v>
      </c>
      <c r="H5511" s="118" t="s">
        <v>855</v>
      </c>
    </row>
    <row r="5512" spans="1:8" ht="16.5" thickBot="1">
      <c r="A5512" s="75" t="s">
        <v>545</v>
      </c>
      <c r="B5512" s="77">
        <v>6256.7160000000003</v>
      </c>
      <c r="C5512" s="77">
        <v>10353.469999999999</v>
      </c>
      <c r="D5512" s="77">
        <v>6361.3029999999999</v>
      </c>
      <c r="E5512" s="77">
        <v>10855.145</v>
      </c>
      <c r="F5512" s="126">
        <f>D5512/E5512*G5512</f>
        <v>6821.8710076578427</v>
      </c>
      <c r="G5512" s="126">
        <v>11641.074000000001</v>
      </c>
      <c r="H5512" s="112" t="s">
        <v>553</v>
      </c>
    </row>
    <row r="5513" spans="1:8">
      <c r="A5513" s="86"/>
      <c r="B5513" s="87"/>
      <c r="C5513" s="87"/>
      <c r="D5513" s="87"/>
      <c r="E5513" s="87"/>
      <c r="F5513" s="87"/>
      <c r="G5513" s="87"/>
      <c r="H5513" s="115"/>
    </row>
    <row r="5514" spans="1:8">
      <c r="A5514" s="119" t="s">
        <v>592</v>
      </c>
      <c r="H5514" s="121" t="s">
        <v>593</v>
      </c>
    </row>
    <row r="5515" spans="1:8" ht="30.75" customHeight="1">
      <c r="A5515" s="233" t="s">
        <v>804</v>
      </c>
      <c r="B5515" s="233"/>
      <c r="C5515" s="233"/>
      <c r="E5515" s="64"/>
      <c r="F5515" s="262" t="s">
        <v>469</v>
      </c>
      <c r="G5515" s="262"/>
      <c r="H5515" s="262"/>
    </row>
    <row r="5516" spans="1:8" ht="16.5" customHeight="1" thickBot="1">
      <c r="A5516" s="68" t="s">
        <v>43</v>
      </c>
      <c r="E5516" s="38" t="s">
        <v>477</v>
      </c>
      <c r="G5516" s="38" t="s">
        <v>477</v>
      </c>
      <c r="H5516" s="38" t="s">
        <v>476</v>
      </c>
    </row>
    <row r="5517" spans="1:8" ht="16.5" thickBot="1">
      <c r="A5517" s="55" t="s">
        <v>7</v>
      </c>
      <c r="B5517" s="238">
        <v>2016</v>
      </c>
      <c r="C5517" s="239"/>
      <c r="D5517" s="238">
        <v>2017</v>
      </c>
      <c r="E5517" s="239"/>
      <c r="F5517" s="238">
        <v>2018</v>
      </c>
      <c r="G5517" s="239"/>
      <c r="H5517" s="56" t="s">
        <v>3</v>
      </c>
    </row>
    <row r="5518" spans="1:8">
      <c r="A5518" s="57"/>
      <c r="B5518" s="54" t="s">
        <v>46</v>
      </c>
      <c r="C5518" s="100" t="s">
        <v>47</v>
      </c>
      <c r="D5518" s="103" t="s">
        <v>46</v>
      </c>
      <c r="E5518" s="22" t="s">
        <v>47</v>
      </c>
      <c r="F5518" s="103" t="s">
        <v>46</v>
      </c>
      <c r="G5518" s="22" t="s">
        <v>47</v>
      </c>
      <c r="H5518" s="58"/>
    </row>
    <row r="5519" spans="1:8" ht="16.5" thickBot="1">
      <c r="A5519" s="59"/>
      <c r="B5519" s="23" t="s">
        <v>48</v>
      </c>
      <c r="C5519" s="23" t="s">
        <v>49</v>
      </c>
      <c r="D5519" s="107" t="s">
        <v>48</v>
      </c>
      <c r="E5519" s="2" t="s">
        <v>49</v>
      </c>
      <c r="F5519" s="107" t="s">
        <v>48</v>
      </c>
      <c r="G5519" s="2" t="s">
        <v>49</v>
      </c>
      <c r="H5519" s="60"/>
    </row>
    <row r="5520" spans="1:8" ht="17.25" thickTop="1" thickBot="1">
      <c r="A5520" s="12" t="s">
        <v>13</v>
      </c>
      <c r="B5520" s="24">
        <v>0</v>
      </c>
      <c r="C5520" s="26">
        <v>0</v>
      </c>
      <c r="D5520" s="24">
        <v>3.1840000000000004E-4</v>
      </c>
      <c r="E5520" s="26">
        <v>1E-3</v>
      </c>
      <c r="F5520" s="26">
        <v>2E-3</v>
      </c>
      <c r="G5520" s="26">
        <v>3.0000000000000001E-3</v>
      </c>
      <c r="H5520" s="109" t="s">
        <v>819</v>
      </c>
    </row>
    <row r="5521" spans="1:8" ht="16.5" thickBot="1">
      <c r="A5521" s="12" t="s">
        <v>14</v>
      </c>
      <c r="B5521" s="24">
        <v>0.65</v>
      </c>
      <c r="C5521" s="26">
        <v>0.88600000000000001</v>
      </c>
      <c r="D5521" s="24">
        <v>0.38100000000000001</v>
      </c>
      <c r="E5521" s="26">
        <v>0.59099999999999997</v>
      </c>
      <c r="F5521" s="26">
        <v>0.186</v>
      </c>
      <c r="G5521" s="26">
        <v>0.496</v>
      </c>
      <c r="H5521" s="109" t="s">
        <v>840</v>
      </c>
    </row>
    <row r="5522" spans="1:8" ht="16.5" thickBot="1">
      <c r="A5522" s="12" t="s">
        <v>15</v>
      </c>
      <c r="B5522" s="24">
        <v>0.02</v>
      </c>
      <c r="C5522" s="26">
        <v>4.2999999999999997E-2</v>
      </c>
      <c r="D5522" s="24">
        <v>3.0000000000000001E-3</v>
      </c>
      <c r="E5522" s="26">
        <v>8.0000000000000002E-3</v>
      </c>
      <c r="F5522" s="26">
        <v>0</v>
      </c>
      <c r="G5522" s="26">
        <v>0</v>
      </c>
      <c r="H5522" s="109" t="s">
        <v>841</v>
      </c>
    </row>
    <row r="5523" spans="1:8" ht="16.5" thickBot="1">
      <c r="A5523" s="12" t="s">
        <v>16</v>
      </c>
      <c r="B5523" s="24">
        <v>3.6999999999999998E-2</v>
      </c>
      <c r="C5523" s="26">
        <v>2.5000000000000001E-2</v>
      </c>
      <c r="D5523" s="24">
        <v>0</v>
      </c>
      <c r="E5523" s="26">
        <v>0</v>
      </c>
      <c r="F5523" s="26">
        <v>0</v>
      </c>
      <c r="G5523" s="26">
        <v>0</v>
      </c>
      <c r="H5523" s="109" t="s">
        <v>844</v>
      </c>
    </row>
    <row r="5524" spans="1:8" ht="16.5" thickBot="1">
      <c r="A5524" s="12" t="s">
        <v>17</v>
      </c>
      <c r="B5524" s="24">
        <v>5.0000000000000001E-3</v>
      </c>
      <c r="C5524" s="26">
        <v>1.9E-2</v>
      </c>
      <c r="D5524" s="24">
        <v>1E-3</v>
      </c>
      <c r="E5524" s="26">
        <v>6.0000000000000001E-3</v>
      </c>
      <c r="F5524" s="26">
        <v>1E-3</v>
      </c>
      <c r="G5524" s="26">
        <v>3.0000000000000001E-3</v>
      </c>
      <c r="H5524" s="109" t="s">
        <v>845</v>
      </c>
    </row>
    <row r="5525" spans="1:8" ht="16.5" thickBot="1">
      <c r="A5525" s="12" t="s">
        <v>18</v>
      </c>
      <c r="B5525" s="24">
        <v>0</v>
      </c>
      <c r="C5525" s="26">
        <v>0</v>
      </c>
      <c r="D5525" s="24">
        <v>0</v>
      </c>
      <c r="E5525" s="26">
        <v>0</v>
      </c>
      <c r="F5525" s="26">
        <v>0</v>
      </c>
      <c r="G5525" s="26">
        <v>0</v>
      </c>
      <c r="H5525" s="109" t="s">
        <v>820</v>
      </c>
    </row>
    <row r="5526" spans="1:8" ht="16.5" thickBot="1">
      <c r="A5526" s="12" t="s">
        <v>19</v>
      </c>
      <c r="B5526" s="24">
        <v>0</v>
      </c>
      <c r="C5526" s="26">
        <v>0</v>
      </c>
      <c r="D5526" s="24">
        <v>0</v>
      </c>
      <c r="E5526" s="26">
        <v>0</v>
      </c>
      <c r="F5526" s="26">
        <v>0</v>
      </c>
      <c r="G5526" s="26">
        <v>0</v>
      </c>
      <c r="H5526" s="109" t="s">
        <v>20</v>
      </c>
    </row>
    <row r="5527" spans="1:8" ht="16.5" thickBot="1">
      <c r="A5527" s="12" t="s">
        <v>21</v>
      </c>
      <c r="B5527" s="24">
        <v>7.3559322033898305E-4</v>
      </c>
      <c r="C5527" s="26">
        <v>1E-3</v>
      </c>
      <c r="D5527" s="24">
        <v>0</v>
      </c>
      <c r="E5527" s="26">
        <v>0</v>
      </c>
      <c r="F5527" s="26">
        <v>0</v>
      </c>
      <c r="G5527" s="26">
        <v>0</v>
      </c>
      <c r="H5527" s="109" t="s">
        <v>846</v>
      </c>
    </row>
    <row r="5528" spans="1:8" ht="16.5" thickBot="1">
      <c r="A5528" s="12" t="s">
        <v>22</v>
      </c>
      <c r="B5528" s="24">
        <v>0</v>
      </c>
      <c r="C5528" s="26">
        <v>0</v>
      </c>
      <c r="D5528" s="24">
        <v>0</v>
      </c>
      <c r="E5528" s="26">
        <v>0</v>
      </c>
      <c r="F5528" s="26">
        <v>0</v>
      </c>
      <c r="G5528" s="26">
        <v>0</v>
      </c>
      <c r="H5528" s="109" t="s">
        <v>847</v>
      </c>
    </row>
    <row r="5529" spans="1:8" ht="16.5" thickBot="1">
      <c r="A5529" s="12" t="s">
        <v>23</v>
      </c>
      <c r="B5529" s="24">
        <v>1.9E-2</v>
      </c>
      <c r="C5529" s="26">
        <v>2.8000000000000001E-2</v>
      </c>
      <c r="D5529" s="24">
        <v>0.02</v>
      </c>
      <c r="E5529" s="26">
        <v>4.4999999999999998E-2</v>
      </c>
      <c r="F5529" s="26">
        <v>8.3000000000000004E-2</v>
      </c>
      <c r="G5529" s="26">
        <v>8.1000000000000003E-2</v>
      </c>
      <c r="H5529" s="109" t="s">
        <v>856</v>
      </c>
    </row>
    <row r="5530" spans="1:8" ht="16.5" thickBot="1">
      <c r="A5530" s="12" t="s">
        <v>24</v>
      </c>
      <c r="B5530" s="24">
        <v>0</v>
      </c>
      <c r="C5530" s="26">
        <v>0</v>
      </c>
      <c r="D5530" s="24">
        <v>0</v>
      </c>
      <c r="E5530" s="26">
        <v>0</v>
      </c>
      <c r="F5530" s="26">
        <v>0</v>
      </c>
      <c r="G5530" s="26">
        <v>0</v>
      </c>
      <c r="H5530" s="109" t="s">
        <v>818</v>
      </c>
    </row>
    <row r="5531" spans="1:8" ht="16.5" thickBot="1">
      <c r="A5531" s="12" t="s">
        <v>25</v>
      </c>
      <c r="B5531" s="24">
        <v>0</v>
      </c>
      <c r="C5531" s="26">
        <v>0</v>
      </c>
      <c r="D5531" s="24">
        <v>0</v>
      </c>
      <c r="E5531" s="26">
        <v>0</v>
      </c>
      <c r="F5531" s="26">
        <v>0</v>
      </c>
      <c r="G5531" s="26">
        <v>0</v>
      </c>
      <c r="H5531" s="109" t="s">
        <v>26</v>
      </c>
    </row>
    <row r="5532" spans="1:8" ht="16.5" thickBot="1">
      <c r="A5532" s="12" t="s">
        <v>27</v>
      </c>
      <c r="B5532" s="24">
        <v>0.217</v>
      </c>
      <c r="C5532" s="26">
        <v>0.29499999999999998</v>
      </c>
      <c r="D5532" s="24">
        <v>1.9470000000000001</v>
      </c>
      <c r="E5532" s="26">
        <v>5.6070000000000002</v>
      </c>
      <c r="F5532" s="26">
        <v>0</v>
      </c>
      <c r="G5532" s="26">
        <v>0</v>
      </c>
      <c r="H5532" s="109" t="s">
        <v>851</v>
      </c>
    </row>
    <row r="5533" spans="1:8" ht="16.5" thickBot="1">
      <c r="A5533" s="12" t="s">
        <v>28</v>
      </c>
      <c r="B5533" s="24">
        <v>0</v>
      </c>
      <c r="C5533" s="26">
        <v>0</v>
      </c>
      <c r="D5533" s="24">
        <v>0</v>
      </c>
      <c r="E5533" s="26">
        <v>0</v>
      </c>
      <c r="F5533" s="26">
        <v>0</v>
      </c>
      <c r="G5533" s="26">
        <v>0</v>
      </c>
      <c r="H5533" s="109" t="s">
        <v>853</v>
      </c>
    </row>
    <row r="5534" spans="1:8" ht="16.5" thickBot="1">
      <c r="A5534" s="12" t="s">
        <v>29</v>
      </c>
      <c r="B5534" s="24">
        <v>0</v>
      </c>
      <c r="C5534" s="26">
        <v>0</v>
      </c>
      <c r="D5534" s="24">
        <v>0</v>
      </c>
      <c r="E5534" s="26">
        <v>0</v>
      </c>
      <c r="F5534" s="26">
        <v>0</v>
      </c>
      <c r="G5534" s="26">
        <v>0</v>
      </c>
      <c r="H5534" s="109" t="s">
        <v>821</v>
      </c>
    </row>
    <row r="5535" spans="1:8" ht="16.5" thickBot="1">
      <c r="A5535" s="12" t="s">
        <v>30</v>
      </c>
      <c r="B5535" s="24">
        <v>7.0000000000000001E-3</v>
      </c>
      <c r="C5535" s="26">
        <v>0.06</v>
      </c>
      <c r="D5535" s="24">
        <v>3.2000000000000001E-2</v>
      </c>
      <c r="E5535" s="26">
        <v>7.1999999999999995E-2</v>
      </c>
      <c r="F5535" s="26">
        <v>2E-3</v>
      </c>
      <c r="G5535" s="26">
        <v>1E-3</v>
      </c>
      <c r="H5535" s="109" t="s">
        <v>848</v>
      </c>
    </row>
    <row r="5536" spans="1:8" ht="16.5" thickBot="1">
      <c r="A5536" s="12" t="s">
        <v>31</v>
      </c>
      <c r="B5536" s="24">
        <v>5.0000000000000001E-3</v>
      </c>
      <c r="C5536" s="26">
        <v>1.7000000000000001E-2</v>
      </c>
      <c r="D5536" s="24">
        <v>2.5999999999999999E-2</v>
      </c>
      <c r="E5536" s="26">
        <v>3.3000000000000002E-2</v>
      </c>
      <c r="F5536" s="26">
        <v>7.9000000000000001E-2</v>
      </c>
      <c r="G5536" s="26">
        <v>9.9000000000000005E-2</v>
      </c>
      <c r="H5536" s="109" t="s">
        <v>849</v>
      </c>
    </row>
    <row r="5537" spans="1:8" ht="16.5" thickBot="1">
      <c r="A5537" s="12" t="s">
        <v>32</v>
      </c>
      <c r="B5537" s="24">
        <v>0</v>
      </c>
      <c r="C5537" s="26">
        <v>0</v>
      </c>
      <c r="D5537" s="24">
        <v>0</v>
      </c>
      <c r="E5537" s="26">
        <v>0</v>
      </c>
      <c r="F5537" s="26">
        <v>0</v>
      </c>
      <c r="G5537" s="26">
        <v>0</v>
      </c>
      <c r="H5537" s="109" t="s">
        <v>854</v>
      </c>
    </row>
    <row r="5538" spans="1:8" ht="16.5" thickBot="1">
      <c r="A5538" s="12" t="s">
        <v>33</v>
      </c>
      <c r="B5538" s="24">
        <v>0.11799999999999999</v>
      </c>
      <c r="C5538" s="26">
        <v>0.38900000000000001</v>
      </c>
      <c r="D5538" s="24">
        <v>0.39800000000000002</v>
      </c>
      <c r="E5538" s="26">
        <v>1.25</v>
      </c>
      <c r="F5538" s="26">
        <v>2.0059999999999998</v>
      </c>
      <c r="G5538" s="26">
        <v>2.2240000000000002</v>
      </c>
      <c r="H5538" s="109" t="s">
        <v>852</v>
      </c>
    </row>
    <row r="5539" spans="1:8" ht="16.5" thickBot="1">
      <c r="A5539" s="12" t="s">
        <v>34</v>
      </c>
      <c r="B5539" s="24">
        <v>6.0999999999999999E-2</v>
      </c>
      <c r="C5539" s="26">
        <v>0.115</v>
      </c>
      <c r="D5539" s="24">
        <v>8.5999999999999993E-2</v>
      </c>
      <c r="E5539" s="26">
        <v>0.127</v>
      </c>
      <c r="F5539" s="26">
        <v>1.2999999999999999E-2</v>
      </c>
      <c r="G5539" s="26">
        <v>1.6E-2</v>
      </c>
      <c r="H5539" s="109" t="s">
        <v>850</v>
      </c>
    </row>
    <row r="5540" spans="1:8" ht="16.5" thickBot="1">
      <c r="A5540" s="12" t="s">
        <v>35</v>
      </c>
      <c r="B5540" s="24">
        <v>0</v>
      </c>
      <c r="C5540" s="26">
        <v>0</v>
      </c>
      <c r="D5540" s="24">
        <v>0</v>
      </c>
      <c r="E5540" s="26">
        <v>0</v>
      </c>
      <c r="F5540" s="26">
        <v>0</v>
      </c>
      <c r="G5540" s="26">
        <v>0</v>
      </c>
      <c r="H5540" s="109" t="s">
        <v>36</v>
      </c>
    </row>
    <row r="5541" spans="1:8" ht="16.5" thickBot="1">
      <c r="A5541" s="54" t="s">
        <v>37</v>
      </c>
      <c r="B5541" s="27">
        <v>0</v>
      </c>
      <c r="C5541" s="28">
        <v>0</v>
      </c>
      <c r="D5541" s="27">
        <v>0</v>
      </c>
      <c r="E5541" s="28">
        <v>0</v>
      </c>
      <c r="F5541" s="26">
        <v>0</v>
      </c>
      <c r="G5541" s="26">
        <v>0</v>
      </c>
      <c r="H5541" s="108" t="s">
        <v>38</v>
      </c>
    </row>
    <row r="5542" spans="1:8" ht="16.5" thickBot="1">
      <c r="A5542" s="75" t="s">
        <v>552</v>
      </c>
      <c r="B5542" s="77">
        <f t="shared" ref="B5542" si="814">SUM(B5520:B5541)</f>
        <v>1.139735593220339</v>
      </c>
      <c r="C5542" s="77">
        <f t="shared" ref="C5542" si="815">SUM(C5520:C5541)</f>
        <v>1.8779999999999999</v>
      </c>
      <c r="D5542" s="77">
        <f t="shared" ref="D5542" si="816">SUM(D5520:D5541)</f>
        <v>2.8943184</v>
      </c>
      <c r="E5542" s="77">
        <f>SUM(E5520:E5541)</f>
        <v>7.74</v>
      </c>
      <c r="F5542" s="77">
        <f t="shared" ref="F5542:G5542" si="817">SUM(F5520:F5541)</f>
        <v>2.3719999999999999</v>
      </c>
      <c r="G5542" s="77">
        <f t="shared" si="817"/>
        <v>2.923</v>
      </c>
      <c r="H5542" s="118" t="s">
        <v>855</v>
      </c>
    </row>
    <row r="5543" spans="1:8" ht="16.5" thickBot="1">
      <c r="A5543" s="75" t="s">
        <v>545</v>
      </c>
      <c r="B5543" s="77">
        <v>234.845</v>
      </c>
      <c r="C5543" s="77">
        <v>708.49199999999996</v>
      </c>
      <c r="D5543" s="77">
        <v>245.262</v>
      </c>
      <c r="E5543" s="77">
        <v>760.26300000000003</v>
      </c>
      <c r="F5543" s="126">
        <v>236.749</v>
      </c>
      <c r="G5543" s="126">
        <v>742.60699999999997</v>
      </c>
      <c r="H5543" s="112" t="s">
        <v>553</v>
      </c>
    </row>
    <row r="5544" spans="1:8">
      <c r="A5544" s="86"/>
      <c r="B5544" s="87"/>
      <c r="C5544" s="87"/>
      <c r="D5544" s="87"/>
      <c r="E5544" s="87"/>
      <c r="F5544" s="87"/>
      <c r="G5544" s="87"/>
      <c r="H5544" s="115"/>
    </row>
    <row r="5545" spans="1:8">
      <c r="A5545" s="119" t="s">
        <v>594</v>
      </c>
      <c r="H5545" s="121" t="s">
        <v>595</v>
      </c>
    </row>
    <row r="5546" spans="1:8" ht="15.75" customHeight="1">
      <c r="A5546" s="97" t="s">
        <v>805</v>
      </c>
      <c r="C5546" s="64"/>
      <c r="D5546" s="263" t="s">
        <v>470</v>
      </c>
      <c r="E5546" s="263"/>
      <c r="F5546" s="263"/>
      <c r="G5546" s="263"/>
      <c r="H5546" s="263"/>
    </row>
    <row r="5547" spans="1:8" ht="16.5" customHeight="1" thickBot="1">
      <c r="A5547" s="68" t="s">
        <v>43</v>
      </c>
      <c r="E5547" s="38"/>
      <c r="G5547" s="38" t="s">
        <v>477</v>
      </c>
      <c r="H5547" s="38" t="s">
        <v>476</v>
      </c>
    </row>
    <row r="5548" spans="1:8" ht="16.5" thickBot="1">
      <c r="A5548" s="55" t="s">
        <v>7</v>
      </c>
      <c r="B5548" s="238">
        <v>2016</v>
      </c>
      <c r="C5548" s="239"/>
      <c r="D5548" s="238">
        <v>2017</v>
      </c>
      <c r="E5548" s="239"/>
      <c r="F5548" s="238">
        <v>2018</v>
      </c>
      <c r="G5548" s="239"/>
      <c r="H5548" s="56" t="s">
        <v>3</v>
      </c>
    </row>
    <row r="5549" spans="1:8">
      <c r="A5549" s="57"/>
      <c r="B5549" s="54" t="s">
        <v>46</v>
      </c>
      <c r="C5549" s="100" t="s">
        <v>47</v>
      </c>
      <c r="D5549" s="103" t="s">
        <v>46</v>
      </c>
      <c r="E5549" s="22" t="s">
        <v>47</v>
      </c>
      <c r="F5549" s="103" t="s">
        <v>46</v>
      </c>
      <c r="G5549" s="22" t="s">
        <v>47</v>
      </c>
      <c r="H5549" s="58"/>
    </row>
    <row r="5550" spans="1:8" ht="16.5" thickBot="1">
      <c r="A5550" s="59"/>
      <c r="B5550" s="23" t="s">
        <v>48</v>
      </c>
      <c r="C5550" s="23" t="s">
        <v>49</v>
      </c>
      <c r="D5550" s="107" t="s">
        <v>48</v>
      </c>
      <c r="E5550" s="2" t="s">
        <v>49</v>
      </c>
      <c r="F5550" s="107" t="s">
        <v>48</v>
      </c>
      <c r="G5550" s="2" t="s">
        <v>49</v>
      </c>
      <c r="H5550" s="60"/>
    </row>
    <row r="5551" spans="1:8" ht="17.25" thickTop="1" thickBot="1">
      <c r="A5551" s="12" t="s">
        <v>13</v>
      </c>
      <c r="B5551" s="24">
        <v>0.61</v>
      </c>
      <c r="C5551" s="26">
        <v>0.85399999999999998</v>
      </c>
      <c r="D5551" s="24">
        <v>0.623</v>
      </c>
      <c r="E5551" s="26">
        <v>1.103</v>
      </c>
      <c r="F5551" s="26">
        <v>0.27100000000000002</v>
      </c>
      <c r="G5551" s="26">
        <v>0.39500000000000002</v>
      </c>
      <c r="H5551" s="109" t="s">
        <v>819</v>
      </c>
    </row>
    <row r="5552" spans="1:8" ht="16.5" thickBot="1">
      <c r="A5552" s="12" t="s">
        <v>14</v>
      </c>
      <c r="B5552" s="24">
        <v>7.0890000000000004</v>
      </c>
      <c r="C5552" s="26">
        <v>7.4589999999999996</v>
      </c>
      <c r="D5552" s="24">
        <v>6.2290000000000001</v>
      </c>
      <c r="E5552" s="26">
        <v>6.8019999999999996</v>
      </c>
      <c r="F5552" s="26">
        <v>9.9309999999999992</v>
      </c>
      <c r="G5552" s="26">
        <v>10.99</v>
      </c>
      <c r="H5552" s="109" t="s">
        <v>840</v>
      </c>
    </row>
    <row r="5553" spans="1:8" ht="16.5" thickBot="1">
      <c r="A5553" s="12" t="s">
        <v>15</v>
      </c>
      <c r="B5553" s="24">
        <v>1E-3</v>
      </c>
      <c r="C5553" s="26">
        <v>2.5999999999999999E-2</v>
      </c>
      <c r="D5553" s="24">
        <v>2.9000000000000001E-2</v>
      </c>
      <c r="E5553" s="26">
        <v>2.5000000000000001E-2</v>
      </c>
      <c r="F5553" s="26">
        <v>3.4000000000000002E-2</v>
      </c>
      <c r="G5553" s="26">
        <v>5.8999999999999997E-2</v>
      </c>
      <c r="H5553" s="109" t="s">
        <v>841</v>
      </c>
    </row>
    <row r="5554" spans="1:8" ht="16.5" thickBot="1">
      <c r="A5554" s="12" t="s">
        <v>16</v>
      </c>
      <c r="B5554" s="24">
        <v>1.7999999999999999E-2</v>
      </c>
      <c r="C5554" s="26">
        <v>3.2000000000000001E-2</v>
      </c>
      <c r="D5554" s="24">
        <v>2.5999999999999999E-2</v>
      </c>
      <c r="E5554" s="26">
        <v>5.0999999999999997E-2</v>
      </c>
      <c r="F5554" s="26">
        <v>2.8000000000000001E-2</v>
      </c>
      <c r="G5554" s="26">
        <v>5.8000000000000003E-2</v>
      </c>
      <c r="H5554" s="109" t="s">
        <v>844</v>
      </c>
    </row>
    <row r="5555" spans="1:8" ht="16.5" thickBot="1">
      <c r="A5555" s="12" t="s">
        <v>17</v>
      </c>
      <c r="B5555" s="24">
        <v>0.01</v>
      </c>
      <c r="C5555" s="26">
        <v>0.01</v>
      </c>
      <c r="D5555" s="24">
        <v>9.6000000000000002E-2</v>
      </c>
      <c r="E5555" s="26">
        <v>7.2999999999999995E-2</v>
      </c>
      <c r="F5555" s="26">
        <v>7.5999999999999998E-2</v>
      </c>
      <c r="G5555" s="26">
        <v>9.9000000000000005E-2</v>
      </c>
      <c r="H5555" s="109" t="s">
        <v>845</v>
      </c>
    </row>
    <row r="5556" spans="1:8" ht="16.5" thickBot="1">
      <c r="A5556" s="12" t="s">
        <v>18</v>
      </c>
      <c r="B5556" s="24">
        <v>0</v>
      </c>
      <c r="C5556" s="26">
        <v>0</v>
      </c>
      <c r="D5556" s="24">
        <v>0</v>
      </c>
      <c r="E5556" s="26">
        <v>0</v>
      </c>
      <c r="F5556" s="26">
        <v>0</v>
      </c>
      <c r="G5556" s="26">
        <v>0</v>
      </c>
      <c r="H5556" s="109" t="s">
        <v>820</v>
      </c>
    </row>
    <row r="5557" spans="1:8" ht="16.5" thickBot="1">
      <c r="A5557" s="12" t="s">
        <v>19</v>
      </c>
      <c r="B5557" s="24">
        <v>0</v>
      </c>
      <c r="C5557" s="26">
        <v>0</v>
      </c>
      <c r="D5557" s="24">
        <v>0</v>
      </c>
      <c r="E5557" s="26">
        <v>0</v>
      </c>
      <c r="F5557" s="26">
        <v>0</v>
      </c>
      <c r="G5557" s="26">
        <v>0</v>
      </c>
      <c r="H5557" s="109" t="s">
        <v>20</v>
      </c>
    </row>
    <row r="5558" spans="1:8" ht="16.5" thickBot="1">
      <c r="A5558" s="12" t="s">
        <v>21</v>
      </c>
      <c r="B5558" s="24">
        <v>1.3720000000000001</v>
      </c>
      <c r="C5558" s="26">
        <v>2.3820000000000001</v>
      </c>
      <c r="D5558" s="24">
        <v>1.4650000000000001</v>
      </c>
      <c r="E5558" s="26">
        <v>3.105</v>
      </c>
      <c r="F5558" s="26">
        <v>1.141</v>
      </c>
      <c r="G5558" s="26">
        <v>3.109</v>
      </c>
      <c r="H5558" s="109" t="s">
        <v>846</v>
      </c>
    </row>
    <row r="5559" spans="1:8" ht="16.5" thickBot="1">
      <c r="A5559" s="12" t="s">
        <v>22</v>
      </c>
      <c r="B5559" s="24">
        <v>0.17199999999999999</v>
      </c>
      <c r="C5559" s="26">
        <v>8.5000000000000006E-2</v>
      </c>
      <c r="D5559" s="24">
        <v>1.7000000000000001E-2</v>
      </c>
      <c r="E5559" s="26">
        <v>2.8000000000000001E-2</v>
      </c>
      <c r="F5559" s="26">
        <v>4.5999999999999999E-2</v>
      </c>
      <c r="G5559" s="26">
        <v>4.2000000000000003E-2</v>
      </c>
      <c r="H5559" s="109" t="s">
        <v>847</v>
      </c>
    </row>
    <row r="5560" spans="1:8" ht="16.5" thickBot="1">
      <c r="A5560" s="12" t="s">
        <v>23</v>
      </c>
      <c r="B5560" s="24">
        <v>3.899</v>
      </c>
      <c r="C5560" s="26">
        <v>8.7430000000000003</v>
      </c>
      <c r="D5560" s="24">
        <v>4.7089999999999996</v>
      </c>
      <c r="E5560" s="26">
        <v>8.7050000000000001</v>
      </c>
      <c r="F5560" s="26">
        <v>6.032</v>
      </c>
      <c r="G5560" s="26">
        <v>8.4359999999999999</v>
      </c>
      <c r="H5560" s="109" t="s">
        <v>856</v>
      </c>
    </row>
    <row r="5561" spans="1:8" ht="16.5" thickBot="1">
      <c r="A5561" s="12" t="s">
        <v>24</v>
      </c>
      <c r="B5561" s="24">
        <v>0</v>
      </c>
      <c r="C5561" s="26">
        <v>0</v>
      </c>
      <c r="D5561" s="24">
        <v>0</v>
      </c>
      <c r="E5561" s="26">
        <v>0</v>
      </c>
      <c r="F5561" s="26">
        <v>0</v>
      </c>
      <c r="G5561" s="26">
        <v>0</v>
      </c>
      <c r="H5561" s="109" t="s">
        <v>818</v>
      </c>
    </row>
    <row r="5562" spans="1:8" ht="16.5" thickBot="1">
      <c r="A5562" s="12" t="s">
        <v>25</v>
      </c>
      <c r="B5562" s="24">
        <v>2.3370000000000002</v>
      </c>
      <c r="C5562" s="26">
        <v>2.3370000000000002</v>
      </c>
      <c r="D5562" s="24">
        <v>1.234</v>
      </c>
      <c r="E5562" s="26">
        <v>1.2669999999999999</v>
      </c>
      <c r="F5562" s="26">
        <v>3.117</v>
      </c>
      <c r="G5562" s="26">
        <v>3.1309999999999998</v>
      </c>
      <c r="H5562" s="109" t="s">
        <v>26</v>
      </c>
    </row>
    <row r="5563" spans="1:8" ht="16.5" thickBot="1">
      <c r="A5563" s="12" t="s">
        <v>27</v>
      </c>
      <c r="B5563" s="24">
        <v>0.69</v>
      </c>
      <c r="C5563" s="26">
        <v>0.71799999999999997</v>
      </c>
      <c r="D5563" s="24">
        <v>0.60399999999999998</v>
      </c>
      <c r="E5563" s="26">
        <v>0.65</v>
      </c>
      <c r="F5563" s="26">
        <v>0</v>
      </c>
      <c r="G5563" s="26">
        <v>0</v>
      </c>
      <c r="H5563" s="109" t="s">
        <v>851</v>
      </c>
    </row>
    <row r="5564" spans="1:8" ht="16.5" thickBot="1">
      <c r="A5564" s="12" t="s">
        <v>28</v>
      </c>
      <c r="B5564" s="24">
        <v>0.13900000000000001</v>
      </c>
      <c r="C5564" s="26">
        <v>0.30299999999999999</v>
      </c>
      <c r="D5564" s="24">
        <v>5.0000000000000001E-3</v>
      </c>
      <c r="E5564" s="26">
        <v>8.0000000000000002E-3</v>
      </c>
      <c r="F5564" s="26">
        <v>0.1</v>
      </c>
      <c r="G5564" s="26">
        <v>0.14699999999999999</v>
      </c>
      <c r="H5564" s="109" t="s">
        <v>853</v>
      </c>
    </row>
    <row r="5565" spans="1:8" ht="16.5" thickBot="1">
      <c r="A5565" s="12" t="s">
        <v>29</v>
      </c>
      <c r="B5565" s="24">
        <v>0</v>
      </c>
      <c r="C5565" s="26">
        <v>0</v>
      </c>
      <c r="D5565" s="24">
        <v>0</v>
      </c>
      <c r="E5565" s="26">
        <v>0</v>
      </c>
      <c r="F5565" s="26">
        <v>0.01</v>
      </c>
      <c r="G5565" s="26">
        <v>6.5000000000000002E-2</v>
      </c>
      <c r="H5565" s="109" t="s">
        <v>821</v>
      </c>
    </row>
    <row r="5566" spans="1:8" ht="16.5" thickBot="1">
      <c r="A5566" s="12" t="s">
        <v>30</v>
      </c>
      <c r="B5566" s="24">
        <v>2.1999999999999999E-2</v>
      </c>
      <c r="C5566" s="26">
        <v>2.5000000000000001E-2</v>
      </c>
      <c r="D5566" s="24">
        <v>22.577999999999999</v>
      </c>
      <c r="E5566" s="26">
        <v>15.603999999999999</v>
      </c>
      <c r="F5566" s="26">
        <v>17.721</v>
      </c>
      <c r="G5566" s="26">
        <v>10.725</v>
      </c>
      <c r="H5566" s="109" t="s">
        <v>848</v>
      </c>
    </row>
    <row r="5567" spans="1:8" ht="16.5" thickBot="1">
      <c r="A5567" s="12" t="s">
        <v>31</v>
      </c>
      <c r="B5567" s="24">
        <v>6.1059999999999999</v>
      </c>
      <c r="C5567" s="26">
        <v>16.158999999999999</v>
      </c>
      <c r="D5567" s="24">
        <v>5.819</v>
      </c>
      <c r="E5567" s="26">
        <v>14.994</v>
      </c>
      <c r="F5567" s="26">
        <v>7.06</v>
      </c>
      <c r="G5567" s="26">
        <v>17.376000000000001</v>
      </c>
      <c r="H5567" s="109" t="s">
        <v>849</v>
      </c>
    </row>
    <row r="5568" spans="1:8" ht="16.5" thickBot="1">
      <c r="A5568" s="12" t="s">
        <v>32</v>
      </c>
      <c r="B5568" s="24">
        <v>0</v>
      </c>
      <c r="C5568" s="26">
        <v>0</v>
      </c>
      <c r="D5568" s="24">
        <v>1.7000000000000001E-2</v>
      </c>
      <c r="E5568" s="26">
        <v>0.01</v>
      </c>
      <c r="F5568" s="26">
        <v>0</v>
      </c>
      <c r="G5568" s="26">
        <v>0</v>
      </c>
      <c r="H5568" s="109" t="s">
        <v>854</v>
      </c>
    </row>
    <row r="5569" spans="1:8" ht="16.5" thickBot="1">
      <c r="A5569" s="12" t="s">
        <v>33</v>
      </c>
      <c r="B5569" s="24">
        <v>16.073</v>
      </c>
      <c r="C5569" s="26">
        <v>36.262999999999998</v>
      </c>
      <c r="D5569" s="24">
        <v>11.766</v>
      </c>
      <c r="E5569" s="26">
        <v>28.86</v>
      </c>
      <c r="F5569" s="26">
        <v>20.695</v>
      </c>
      <c r="G5569" s="26">
        <v>29.029</v>
      </c>
      <c r="H5569" s="109" t="s">
        <v>852</v>
      </c>
    </row>
    <row r="5570" spans="1:8" ht="16.5" thickBot="1">
      <c r="A5570" s="12" t="s">
        <v>34</v>
      </c>
      <c r="B5570" s="24">
        <v>0.28100000000000003</v>
      </c>
      <c r="C5570" s="26">
        <v>0.50800000000000001</v>
      </c>
      <c r="D5570" s="24">
        <v>0.32</v>
      </c>
      <c r="E5570" s="26">
        <v>0.622</v>
      </c>
      <c r="F5570" s="26">
        <v>0.33100000000000002</v>
      </c>
      <c r="G5570" s="26">
        <v>0.71399999999999997</v>
      </c>
      <c r="H5570" s="109" t="s">
        <v>850</v>
      </c>
    </row>
    <row r="5571" spans="1:8" ht="16.5" thickBot="1">
      <c r="A5571" s="12" t="s">
        <v>35</v>
      </c>
      <c r="B5571" s="24">
        <v>0</v>
      </c>
      <c r="C5571" s="26">
        <v>0</v>
      </c>
      <c r="D5571" s="24">
        <v>0</v>
      </c>
      <c r="E5571" s="26">
        <v>0</v>
      </c>
      <c r="F5571" s="26">
        <v>0</v>
      </c>
      <c r="G5571" s="26">
        <v>0</v>
      </c>
      <c r="H5571" s="109" t="s">
        <v>36</v>
      </c>
    </row>
    <row r="5572" spans="1:8" ht="16.5" thickBot="1">
      <c r="A5572" s="54" t="s">
        <v>37</v>
      </c>
      <c r="B5572" s="27">
        <v>0</v>
      </c>
      <c r="C5572" s="28">
        <v>0</v>
      </c>
      <c r="D5572" s="27">
        <v>0</v>
      </c>
      <c r="E5572" s="28">
        <v>0</v>
      </c>
      <c r="F5572" s="26">
        <v>1E-3</v>
      </c>
      <c r="G5572" s="26">
        <v>6.0000000000000001E-3</v>
      </c>
      <c r="H5572" s="108" t="s">
        <v>38</v>
      </c>
    </row>
    <row r="5573" spans="1:8" ht="16.5" thickBot="1">
      <c r="A5573" s="75" t="s">
        <v>552</v>
      </c>
      <c r="B5573" s="77">
        <f t="shared" ref="B5573" si="818">SUM(B5551:B5572)</f>
        <v>38.819000000000003</v>
      </c>
      <c r="C5573" s="77">
        <f t="shared" ref="C5573" si="819">SUM(C5551:C5572)</f>
        <v>75.903999999999982</v>
      </c>
      <c r="D5573" s="77">
        <f t="shared" ref="D5573" si="820">SUM(D5551:D5572)</f>
        <v>55.536999999999999</v>
      </c>
      <c r="E5573" s="77">
        <f t="shared" ref="E5573:G5573" si="821">SUM(E5551:E5572)</f>
        <v>81.906999999999996</v>
      </c>
      <c r="F5573" s="77">
        <f t="shared" si="821"/>
        <v>66.594000000000008</v>
      </c>
      <c r="G5573" s="77">
        <f t="shared" si="821"/>
        <v>84.381</v>
      </c>
      <c r="H5573" s="118" t="s">
        <v>855</v>
      </c>
    </row>
    <row r="5574" spans="1:8" ht="16.5" thickBot="1">
      <c r="A5574" s="75" t="s">
        <v>545</v>
      </c>
      <c r="B5574" s="77">
        <v>1731.27</v>
      </c>
      <c r="C5574" s="77">
        <v>3150.86</v>
      </c>
      <c r="D5574" s="77">
        <v>1848.796</v>
      </c>
      <c r="E5574" s="77">
        <v>3310.22</v>
      </c>
      <c r="F5574" s="126">
        <v>1993.982</v>
      </c>
      <c r="G5574" s="126">
        <v>3579.694</v>
      </c>
      <c r="H5574" s="112" t="s">
        <v>553</v>
      </c>
    </row>
    <row r="5575" spans="1:8">
      <c r="A5575" s="86"/>
      <c r="B5575" s="87"/>
      <c r="C5575" s="87"/>
      <c r="D5575" s="87"/>
      <c r="E5575" s="87"/>
      <c r="F5575" s="87"/>
      <c r="G5575" s="87"/>
      <c r="H5575" s="115"/>
    </row>
    <row r="5576" spans="1:8">
      <c r="A5576" s="119" t="s">
        <v>596</v>
      </c>
      <c r="H5576" s="121" t="s">
        <v>597</v>
      </c>
    </row>
    <row r="5577" spans="1:8" ht="18" customHeight="1">
      <c r="A5577" s="261" t="s">
        <v>806</v>
      </c>
      <c r="B5577" s="261"/>
      <c r="C5577" s="261"/>
      <c r="D5577" s="64"/>
      <c r="E5577" s="262" t="s">
        <v>547</v>
      </c>
      <c r="F5577" s="262"/>
      <c r="G5577" s="262"/>
      <c r="H5577" s="262"/>
    </row>
    <row r="5578" spans="1:8" ht="16.5" customHeight="1" thickBot="1">
      <c r="A5578" s="68" t="s">
        <v>43</v>
      </c>
      <c r="E5578" s="38"/>
      <c r="G5578" s="38" t="s">
        <v>477</v>
      </c>
      <c r="H5578" s="38" t="s">
        <v>476</v>
      </c>
    </row>
    <row r="5579" spans="1:8" ht="16.5" thickBot="1">
      <c r="A5579" s="55" t="s">
        <v>7</v>
      </c>
      <c r="B5579" s="238">
        <v>2016</v>
      </c>
      <c r="C5579" s="239"/>
      <c r="D5579" s="238">
        <v>2017</v>
      </c>
      <c r="E5579" s="239"/>
      <c r="F5579" s="238">
        <v>2018</v>
      </c>
      <c r="G5579" s="239"/>
      <c r="H5579" s="56" t="s">
        <v>3</v>
      </c>
    </row>
    <row r="5580" spans="1:8">
      <c r="A5580" s="57"/>
      <c r="B5580" s="54" t="s">
        <v>46</v>
      </c>
      <c r="C5580" s="100" t="s">
        <v>47</v>
      </c>
      <c r="D5580" s="103" t="s">
        <v>46</v>
      </c>
      <c r="E5580" s="22" t="s">
        <v>47</v>
      </c>
      <c r="F5580" s="103" t="s">
        <v>46</v>
      </c>
      <c r="G5580" s="22" t="s">
        <v>47</v>
      </c>
      <c r="H5580" s="58"/>
    </row>
    <row r="5581" spans="1:8" ht="16.5" thickBot="1">
      <c r="A5581" s="59"/>
      <c r="B5581" s="23" t="s">
        <v>48</v>
      </c>
      <c r="C5581" s="23" t="s">
        <v>49</v>
      </c>
      <c r="D5581" s="107" t="s">
        <v>48</v>
      </c>
      <c r="E5581" s="2" t="s">
        <v>49</v>
      </c>
      <c r="F5581" s="107" t="s">
        <v>48</v>
      </c>
      <c r="G5581" s="2" t="s">
        <v>49</v>
      </c>
      <c r="H5581" s="60"/>
    </row>
    <row r="5582" spans="1:8" ht="17.25" thickTop="1" thickBot="1">
      <c r="A5582" s="12" t="s">
        <v>13</v>
      </c>
      <c r="B5582" s="24">
        <v>1.8160000000000001</v>
      </c>
      <c r="C5582" s="26">
        <v>7.4160000000000004</v>
      </c>
      <c r="D5582" s="24">
        <v>1.8120000000000001</v>
      </c>
      <c r="E5582" s="26">
        <v>7.6310000000000002</v>
      </c>
      <c r="F5582" s="26">
        <v>2.823</v>
      </c>
      <c r="G5582" s="26">
        <v>12.324</v>
      </c>
      <c r="H5582" s="109" t="s">
        <v>819</v>
      </c>
    </row>
    <row r="5583" spans="1:8" ht="16.5" thickBot="1">
      <c r="A5583" s="12" t="s">
        <v>14</v>
      </c>
      <c r="B5583" s="24">
        <v>13.907</v>
      </c>
      <c r="C5583" s="26">
        <v>32.42</v>
      </c>
      <c r="D5583" s="24">
        <v>19.876999999999999</v>
      </c>
      <c r="E5583" s="26">
        <v>33.5</v>
      </c>
      <c r="F5583" s="26">
        <v>18.393999999999998</v>
      </c>
      <c r="G5583" s="26">
        <v>54.878999999999998</v>
      </c>
      <c r="H5583" s="109" t="s">
        <v>840</v>
      </c>
    </row>
    <row r="5584" spans="1:8" ht="16.5" thickBot="1">
      <c r="A5584" s="12" t="s">
        <v>15</v>
      </c>
      <c r="B5584" s="24">
        <v>1.4E-2</v>
      </c>
      <c r="C5584" s="26">
        <v>0.16200000000000001</v>
      </c>
      <c r="D5584" s="24">
        <v>2.5000000000000001E-2</v>
      </c>
      <c r="E5584" s="26">
        <v>0.14699999999999999</v>
      </c>
      <c r="F5584" s="26">
        <v>8.5999999999999993E-2</v>
      </c>
      <c r="G5584" s="26">
        <v>0.17100000000000001</v>
      </c>
      <c r="H5584" s="109" t="s">
        <v>841</v>
      </c>
    </row>
    <row r="5585" spans="1:8" ht="16.5" thickBot="1">
      <c r="A5585" s="12" t="s">
        <v>16</v>
      </c>
      <c r="B5585" s="24">
        <v>0.47499999999999998</v>
      </c>
      <c r="C5585" s="26">
        <v>0.98499999999999999</v>
      </c>
      <c r="D5585" s="24">
        <v>0.39100000000000001</v>
      </c>
      <c r="E5585" s="26">
        <v>0.84099999999999997</v>
      </c>
      <c r="F5585" s="26">
        <v>0.42199999999999999</v>
      </c>
      <c r="G5585" s="26">
        <v>1.2010000000000001</v>
      </c>
      <c r="H5585" s="109" t="s">
        <v>844</v>
      </c>
    </row>
    <row r="5586" spans="1:8" ht="16.5" thickBot="1">
      <c r="A5586" s="12" t="s">
        <v>17</v>
      </c>
      <c r="B5586" s="24">
        <v>5.0000000000000001E-3</v>
      </c>
      <c r="C5586" s="26">
        <v>4.0000000000000001E-3</v>
      </c>
      <c r="D5586" s="24">
        <v>2.1000000000000001E-2</v>
      </c>
      <c r="E5586" s="26">
        <v>4.5999999999999999E-2</v>
      </c>
      <c r="F5586" s="26">
        <v>0.21099999999999999</v>
      </c>
      <c r="G5586" s="26">
        <v>0.23100000000000001</v>
      </c>
      <c r="H5586" s="109" t="s">
        <v>845</v>
      </c>
    </row>
    <row r="5587" spans="1:8" ht="16.5" thickBot="1">
      <c r="A5587" s="12" t="s">
        <v>18</v>
      </c>
      <c r="B5587" s="24">
        <v>0</v>
      </c>
      <c r="C5587" s="26">
        <v>0</v>
      </c>
      <c r="D5587" s="24">
        <v>0</v>
      </c>
      <c r="E5587" s="26">
        <v>0</v>
      </c>
      <c r="F5587" s="26">
        <v>0</v>
      </c>
      <c r="G5587" s="26">
        <v>0</v>
      </c>
      <c r="H5587" s="109" t="s">
        <v>820</v>
      </c>
    </row>
    <row r="5588" spans="1:8" ht="16.5" thickBot="1">
      <c r="A5588" s="12" t="s">
        <v>19</v>
      </c>
      <c r="B5588" s="24">
        <v>0</v>
      </c>
      <c r="C5588" s="26">
        <v>0</v>
      </c>
      <c r="D5588" s="24">
        <v>0</v>
      </c>
      <c r="E5588" s="26">
        <v>0</v>
      </c>
      <c r="F5588" s="26">
        <v>2.3E-2</v>
      </c>
      <c r="G5588" s="26">
        <v>4.5999999999999999E-2</v>
      </c>
      <c r="H5588" s="109" t="s">
        <v>20</v>
      </c>
    </row>
    <row r="5589" spans="1:8" ht="16.5" thickBot="1">
      <c r="A5589" s="12" t="s">
        <v>21</v>
      </c>
      <c r="B5589" s="24">
        <v>1.7064294623655916</v>
      </c>
      <c r="C5589" s="26">
        <v>6.3529999999999998</v>
      </c>
      <c r="D5589" s="24">
        <v>1.2490000000000001</v>
      </c>
      <c r="E5589" s="26">
        <v>4.6500000000000004</v>
      </c>
      <c r="F5589" s="26">
        <v>0.76800000000000002</v>
      </c>
      <c r="G5589" s="26">
        <v>3.9769999999999999</v>
      </c>
      <c r="H5589" s="109" t="s">
        <v>846</v>
      </c>
    </row>
    <row r="5590" spans="1:8" ht="16.5" thickBot="1">
      <c r="A5590" s="12" t="s">
        <v>22</v>
      </c>
      <c r="B5590" s="24">
        <v>0.15</v>
      </c>
      <c r="C5590" s="26">
        <v>0.30199999999999999</v>
      </c>
      <c r="D5590" s="24">
        <v>5.7000000000000002E-2</v>
      </c>
      <c r="E5590" s="26">
        <v>7.3999999999999996E-2</v>
      </c>
      <c r="F5590" s="26">
        <f>D5590/E5590*G5590</f>
        <v>2.3108108108108108E-3</v>
      </c>
      <c r="G5590" s="26">
        <v>3.0000000000000001E-3</v>
      </c>
      <c r="H5590" s="109" t="s">
        <v>847</v>
      </c>
    </row>
    <row r="5591" spans="1:8" ht="16.5" thickBot="1">
      <c r="A5591" s="12" t="s">
        <v>23</v>
      </c>
      <c r="B5591" s="24">
        <v>0.67900000000000005</v>
      </c>
      <c r="C5591" s="26">
        <v>1.3140000000000001</v>
      </c>
      <c r="D5591" s="24">
        <v>0.88800000000000001</v>
      </c>
      <c r="E5591" s="26">
        <v>1.3839999999999999</v>
      </c>
      <c r="F5591" s="26">
        <v>0.61</v>
      </c>
      <c r="G5591" s="26">
        <v>1.61</v>
      </c>
      <c r="H5591" s="109" t="s">
        <v>856</v>
      </c>
    </row>
    <row r="5592" spans="1:8" ht="16.5" thickBot="1">
      <c r="A5592" s="12" t="s">
        <v>24</v>
      </c>
      <c r="B5592" s="24">
        <v>0</v>
      </c>
      <c r="C5592" s="26">
        <v>0</v>
      </c>
      <c r="D5592" s="24">
        <v>0</v>
      </c>
      <c r="E5592" s="26">
        <v>0</v>
      </c>
      <c r="F5592" s="26">
        <v>1E-3</v>
      </c>
      <c r="G5592" s="26">
        <v>1E-3</v>
      </c>
      <c r="H5592" s="109" t="s">
        <v>818</v>
      </c>
    </row>
    <row r="5593" spans="1:8" ht="16.5" thickBot="1">
      <c r="A5593" s="12" t="s">
        <v>25</v>
      </c>
      <c r="B5593" s="24">
        <v>0.121</v>
      </c>
      <c r="C5593" s="26">
        <v>0.33700000000000002</v>
      </c>
      <c r="D5593" s="24">
        <v>0.122</v>
      </c>
      <c r="E5593" s="26">
        <v>0.29399999999999998</v>
      </c>
      <c r="F5593" s="26">
        <v>0.25900000000000001</v>
      </c>
      <c r="G5593" s="26">
        <v>0.63800000000000001</v>
      </c>
      <c r="H5593" s="109" t="s">
        <v>26</v>
      </c>
    </row>
    <row r="5594" spans="1:8" ht="16.5" thickBot="1">
      <c r="A5594" s="12" t="s">
        <v>27</v>
      </c>
      <c r="B5594" s="24">
        <v>3.3000000000000002E-2</v>
      </c>
      <c r="C5594" s="26">
        <v>2.5000000000000001E-2</v>
      </c>
      <c r="D5594" s="24">
        <v>0.13</v>
      </c>
      <c r="E5594" s="26">
        <v>0.27700000000000002</v>
      </c>
      <c r="F5594" s="26">
        <v>0</v>
      </c>
      <c r="G5594" s="26">
        <v>0</v>
      </c>
      <c r="H5594" s="109" t="s">
        <v>851</v>
      </c>
    </row>
    <row r="5595" spans="1:8" ht="16.5" thickBot="1">
      <c r="A5595" s="12" t="s">
        <v>28</v>
      </c>
      <c r="B5595" s="24">
        <v>1E-3</v>
      </c>
      <c r="C5595" s="26">
        <v>2E-3</v>
      </c>
      <c r="D5595" s="24">
        <v>3.9E-2</v>
      </c>
      <c r="E5595" s="26">
        <v>0.11</v>
      </c>
      <c r="F5595" s="26">
        <v>0</v>
      </c>
      <c r="G5595" s="26">
        <v>0</v>
      </c>
      <c r="H5595" s="109" t="s">
        <v>853</v>
      </c>
    </row>
    <row r="5596" spans="1:8" ht="16.5" thickBot="1">
      <c r="A5596" s="12" t="s">
        <v>29</v>
      </c>
      <c r="B5596" s="24">
        <v>0</v>
      </c>
      <c r="C5596" s="26">
        <v>0</v>
      </c>
      <c r="D5596" s="24">
        <v>0</v>
      </c>
      <c r="E5596" s="26">
        <v>0</v>
      </c>
      <c r="F5596" s="26">
        <v>0</v>
      </c>
      <c r="G5596" s="26">
        <v>6.6000000000000003E-2</v>
      </c>
      <c r="H5596" s="109" t="s">
        <v>821</v>
      </c>
    </row>
    <row r="5597" spans="1:8" ht="16.5" thickBot="1">
      <c r="A5597" s="12" t="s">
        <v>30</v>
      </c>
      <c r="B5597" s="24">
        <v>9.9689999999999994</v>
      </c>
      <c r="C5597" s="26">
        <v>30.283999999999999</v>
      </c>
      <c r="D5597" s="24">
        <v>2.2429999999999999</v>
      </c>
      <c r="E5597" s="26">
        <v>25.097000000000001</v>
      </c>
      <c r="F5597" s="26">
        <v>3.0939999999999999</v>
      </c>
      <c r="G5597" s="26">
        <v>23.175000000000001</v>
      </c>
      <c r="H5597" s="109" t="s">
        <v>848</v>
      </c>
    </row>
    <row r="5598" spans="1:8" ht="16.5" thickBot="1">
      <c r="A5598" s="12" t="s">
        <v>31</v>
      </c>
      <c r="B5598" s="24">
        <v>9.5640000000000001</v>
      </c>
      <c r="C5598" s="26">
        <v>43.167999999999999</v>
      </c>
      <c r="D5598" s="24">
        <v>8.2739999999999991</v>
      </c>
      <c r="E5598" s="26">
        <v>42.487000000000002</v>
      </c>
      <c r="F5598" s="26">
        <v>6.3129999999999997</v>
      </c>
      <c r="G5598" s="26">
        <v>36.957999999999998</v>
      </c>
      <c r="H5598" s="109" t="s">
        <v>849</v>
      </c>
    </row>
    <row r="5599" spans="1:8" ht="16.5" thickBot="1">
      <c r="A5599" s="12" t="s">
        <v>32</v>
      </c>
      <c r="B5599" s="24">
        <v>1E-3</v>
      </c>
      <c r="C5599" s="26">
        <v>1E-3</v>
      </c>
      <c r="D5599" s="24">
        <v>0</v>
      </c>
      <c r="E5599" s="26">
        <v>0</v>
      </c>
      <c r="F5599" s="26">
        <v>1E-3</v>
      </c>
      <c r="G5599" s="26">
        <v>4.0000000000000001E-3</v>
      </c>
      <c r="H5599" s="109" t="s">
        <v>854</v>
      </c>
    </row>
    <row r="5600" spans="1:8" ht="16.5" thickBot="1">
      <c r="A5600" s="12" t="s">
        <v>33</v>
      </c>
      <c r="B5600" s="24">
        <v>12.921437079831932</v>
      </c>
      <c r="C5600" s="26">
        <v>30.440999999999999</v>
      </c>
      <c r="D5600" s="24">
        <v>20.204999999999998</v>
      </c>
      <c r="E5600" s="26">
        <v>47.6</v>
      </c>
      <c r="F5600" s="26">
        <f>D5600/E5600*G5600</f>
        <v>18.856019117647055</v>
      </c>
      <c r="G5600" s="26">
        <v>44.421999999999997</v>
      </c>
      <c r="H5600" s="109" t="s">
        <v>852</v>
      </c>
    </row>
    <row r="5601" spans="1:8" ht="16.5" thickBot="1">
      <c r="A5601" s="12" t="s">
        <v>34</v>
      </c>
      <c r="B5601" s="24">
        <v>13.48</v>
      </c>
      <c r="C5601" s="26">
        <v>26.431000000000001</v>
      </c>
      <c r="D5601" s="24">
        <v>10.157</v>
      </c>
      <c r="E5601" s="26">
        <v>21.552</v>
      </c>
      <c r="F5601" s="26">
        <v>12.666</v>
      </c>
      <c r="G5601" s="26">
        <v>25.58</v>
      </c>
      <c r="H5601" s="109" t="s">
        <v>850</v>
      </c>
    </row>
    <row r="5602" spans="1:8" ht="16.5" thickBot="1">
      <c r="A5602" s="12" t="s">
        <v>35</v>
      </c>
      <c r="B5602" s="24">
        <v>0</v>
      </c>
      <c r="C5602" s="26">
        <v>0</v>
      </c>
      <c r="D5602" s="24">
        <v>0</v>
      </c>
      <c r="E5602" s="26">
        <v>0</v>
      </c>
      <c r="F5602" s="26">
        <v>0</v>
      </c>
      <c r="G5602" s="26">
        <v>0</v>
      </c>
      <c r="H5602" s="109" t="s">
        <v>36</v>
      </c>
    </row>
    <row r="5603" spans="1:8" ht="16.5" thickBot="1">
      <c r="A5603" s="54" t="s">
        <v>37</v>
      </c>
      <c r="B5603" s="27">
        <v>0.13</v>
      </c>
      <c r="C5603" s="28">
        <v>0.153</v>
      </c>
      <c r="D5603" s="27">
        <v>2.4E-2</v>
      </c>
      <c r="E5603" s="28">
        <v>2.5999999999999999E-2</v>
      </c>
      <c r="F5603" s="26">
        <v>2E-3</v>
      </c>
      <c r="G5603" s="26">
        <v>2E-3</v>
      </c>
      <c r="H5603" s="108" t="s">
        <v>38</v>
      </c>
    </row>
    <row r="5604" spans="1:8" ht="16.5" thickBot="1">
      <c r="A5604" s="75" t="s">
        <v>552</v>
      </c>
      <c r="B5604" s="77">
        <f t="shared" ref="B5604" si="822">SUM(B5582:B5603)</f>
        <v>64.972866542197508</v>
      </c>
      <c r="C5604" s="77">
        <f t="shared" ref="C5604" si="823">SUM(C5582:C5603)</f>
        <v>179.798</v>
      </c>
      <c r="D5604" s="77">
        <f t="shared" ref="D5604" si="824">SUM(D5582:D5603)</f>
        <v>65.513999999999996</v>
      </c>
      <c r="E5604" s="77">
        <f t="shared" ref="E5604:G5604" si="825">SUM(E5582:E5603)</f>
        <v>185.71599999999998</v>
      </c>
      <c r="F5604" s="77">
        <f t="shared" si="825"/>
        <v>64.531329928457851</v>
      </c>
      <c r="G5604" s="77">
        <f t="shared" si="825"/>
        <v>205.28800000000001</v>
      </c>
      <c r="H5604" s="118" t="s">
        <v>855</v>
      </c>
    </row>
    <row r="5605" spans="1:8" ht="16.5" thickBot="1">
      <c r="A5605" s="75" t="s">
        <v>545</v>
      </c>
      <c r="B5605" s="77">
        <v>6999.268</v>
      </c>
      <c r="C5605" s="77">
        <v>14467.257</v>
      </c>
      <c r="D5605" s="77">
        <v>7421.3370000000004</v>
      </c>
      <c r="E5605" s="77">
        <v>15492.892</v>
      </c>
      <c r="F5605" s="126">
        <f>D5605/E5605*G5605</f>
        <v>7638.2874776340659</v>
      </c>
      <c r="G5605" s="126">
        <v>15945.800999999999</v>
      </c>
      <c r="H5605" s="112" t="s">
        <v>553</v>
      </c>
    </row>
    <row r="5606" spans="1:8">
      <c r="A5606" s="86"/>
      <c r="B5606" s="87"/>
      <c r="C5606" s="87"/>
      <c r="D5606" s="87"/>
      <c r="E5606" s="87"/>
      <c r="F5606" s="87"/>
      <c r="G5606" s="87"/>
      <c r="H5606" s="115"/>
    </row>
    <row r="5607" spans="1:8">
      <c r="A5607" s="119" t="s">
        <v>598</v>
      </c>
      <c r="H5607" s="121" t="s">
        <v>599</v>
      </c>
    </row>
    <row r="5608" spans="1:8" ht="23.25" customHeight="1">
      <c r="A5608" s="233" t="s">
        <v>807</v>
      </c>
      <c r="B5608" s="233"/>
      <c r="C5608" s="3"/>
      <c r="D5608" s="3"/>
      <c r="E5608" s="3"/>
      <c r="F5608" s="3"/>
      <c r="G5608" s="3"/>
      <c r="H5608" s="3" t="s">
        <v>546</v>
      </c>
    </row>
    <row r="5609" spans="1:8" ht="16.5" customHeight="1" thickBot="1">
      <c r="A5609" s="68" t="s">
        <v>43</v>
      </c>
      <c r="E5609" s="38"/>
      <c r="G5609" s="38" t="s">
        <v>477</v>
      </c>
      <c r="H5609" s="38" t="s">
        <v>476</v>
      </c>
    </row>
    <row r="5610" spans="1:8" ht="16.5" thickBot="1">
      <c r="A5610" s="55" t="s">
        <v>7</v>
      </c>
      <c r="B5610" s="238">
        <v>2016</v>
      </c>
      <c r="C5610" s="239"/>
      <c r="D5610" s="238">
        <v>2017</v>
      </c>
      <c r="E5610" s="239"/>
      <c r="F5610" s="238">
        <v>2018</v>
      </c>
      <c r="G5610" s="239"/>
      <c r="H5610" s="56" t="s">
        <v>3</v>
      </c>
    </row>
    <row r="5611" spans="1:8">
      <c r="A5611" s="57"/>
      <c r="B5611" s="54" t="s">
        <v>46</v>
      </c>
      <c r="C5611" s="100" t="s">
        <v>47</v>
      </c>
      <c r="D5611" s="103" t="s">
        <v>46</v>
      </c>
      <c r="E5611" s="22" t="s">
        <v>47</v>
      </c>
      <c r="F5611" s="103" t="s">
        <v>46</v>
      </c>
      <c r="G5611" s="22" t="s">
        <v>47</v>
      </c>
      <c r="H5611" s="58"/>
    </row>
    <row r="5612" spans="1:8" ht="16.5" thickBot="1">
      <c r="A5612" s="59"/>
      <c r="B5612" s="23" t="s">
        <v>48</v>
      </c>
      <c r="C5612" s="23" t="s">
        <v>49</v>
      </c>
      <c r="D5612" s="107" t="s">
        <v>48</v>
      </c>
      <c r="E5612" s="2" t="s">
        <v>49</v>
      </c>
      <c r="F5612" s="107" t="s">
        <v>48</v>
      </c>
      <c r="G5612" s="2" t="s">
        <v>49</v>
      </c>
      <c r="H5612" s="60"/>
    </row>
    <row r="5613" spans="1:8" ht="17.25" thickTop="1" thickBot="1">
      <c r="A5613" s="12" t="s">
        <v>13</v>
      </c>
      <c r="B5613" s="24">
        <v>15.52</v>
      </c>
      <c r="C5613" s="26">
        <v>3.621</v>
      </c>
      <c r="D5613" s="24">
        <v>12.653</v>
      </c>
      <c r="E5613" s="26">
        <v>4.4189999999999996</v>
      </c>
      <c r="F5613" s="26">
        <v>14.938000000000001</v>
      </c>
      <c r="G5613" s="26">
        <v>6.0519999999999996</v>
      </c>
      <c r="H5613" s="109" t="s">
        <v>819</v>
      </c>
    </row>
    <row r="5614" spans="1:8" ht="16.5" thickBot="1">
      <c r="A5614" s="12" t="s">
        <v>14</v>
      </c>
      <c r="B5614" s="24">
        <v>266.49200000000002</v>
      </c>
      <c r="C5614" s="26">
        <v>258.38099999999997</v>
      </c>
      <c r="D5614" s="24">
        <v>175.02699999999999</v>
      </c>
      <c r="E5614" s="26">
        <v>161.44200000000001</v>
      </c>
      <c r="F5614" s="26">
        <v>141.999</v>
      </c>
      <c r="G5614" s="26">
        <v>130.42400000000001</v>
      </c>
      <c r="H5614" s="109" t="s">
        <v>840</v>
      </c>
    </row>
    <row r="5615" spans="1:8" ht="16.5" thickBot="1">
      <c r="A5615" s="12" t="s">
        <v>15</v>
      </c>
      <c r="B5615" s="24">
        <v>9.7360000000000007</v>
      </c>
      <c r="C5615" s="26">
        <v>4.5149999999999997</v>
      </c>
      <c r="D5615" s="24">
        <v>14.657</v>
      </c>
      <c r="E5615" s="26">
        <v>5.1509999999999998</v>
      </c>
      <c r="F5615" s="26">
        <v>7.2249999999999996</v>
      </c>
      <c r="G5615" s="26">
        <v>3.488</v>
      </c>
      <c r="H5615" s="109" t="s">
        <v>841</v>
      </c>
    </row>
    <row r="5616" spans="1:8" ht="16.5" thickBot="1">
      <c r="A5616" s="12" t="s">
        <v>16</v>
      </c>
      <c r="B5616" s="24">
        <v>1.96</v>
      </c>
      <c r="C5616" s="26">
        <v>1.2509999999999999</v>
      </c>
      <c r="D5616" s="24">
        <v>4.7389999999999999</v>
      </c>
      <c r="E5616" s="26">
        <v>2.427</v>
      </c>
      <c r="F5616" s="26">
        <v>5.069</v>
      </c>
      <c r="G5616" s="26">
        <v>3.7629999999999999</v>
      </c>
      <c r="H5616" s="109" t="s">
        <v>844</v>
      </c>
    </row>
    <row r="5617" spans="1:8" ht="16.5" thickBot="1">
      <c r="A5617" s="12" t="s">
        <v>17</v>
      </c>
      <c r="B5617" s="24">
        <v>7.8730000000000002</v>
      </c>
      <c r="C5617" s="26">
        <v>2.8010000000000002</v>
      </c>
      <c r="D5617" s="24">
        <v>3.6640000000000001</v>
      </c>
      <c r="E5617" s="26">
        <v>1.349</v>
      </c>
      <c r="F5617" s="26">
        <f>D5617/E5617*G5617</f>
        <v>2.0099036323202371</v>
      </c>
      <c r="G5617" s="26">
        <v>0.74</v>
      </c>
      <c r="H5617" s="109" t="s">
        <v>845</v>
      </c>
    </row>
    <row r="5618" spans="1:8" ht="16.5" thickBot="1">
      <c r="A5618" s="12" t="s">
        <v>18</v>
      </c>
      <c r="B5618" s="24">
        <v>0</v>
      </c>
      <c r="C5618" s="26">
        <v>0</v>
      </c>
      <c r="D5618" s="24">
        <v>0</v>
      </c>
      <c r="E5618" s="26">
        <v>0</v>
      </c>
      <c r="F5618" s="26">
        <v>0</v>
      </c>
      <c r="G5618" s="26">
        <v>0</v>
      </c>
      <c r="H5618" s="109" t="s">
        <v>820</v>
      </c>
    </row>
    <row r="5619" spans="1:8" ht="16.5" thickBot="1">
      <c r="A5619" s="12" t="s">
        <v>19</v>
      </c>
      <c r="B5619" s="24">
        <v>0</v>
      </c>
      <c r="C5619" s="26">
        <v>0</v>
      </c>
      <c r="D5619" s="24">
        <v>0</v>
      </c>
      <c r="E5619" s="26">
        <v>0</v>
      </c>
      <c r="F5619" s="26">
        <v>0</v>
      </c>
      <c r="G5619" s="26">
        <v>1E-3</v>
      </c>
      <c r="H5619" s="109" t="s">
        <v>20</v>
      </c>
    </row>
    <row r="5620" spans="1:8" ht="16.5" thickBot="1">
      <c r="A5620" s="12" t="s">
        <v>21</v>
      </c>
      <c r="B5620" s="24">
        <v>631.74</v>
      </c>
      <c r="C5620" s="26">
        <v>368.73700000000002</v>
      </c>
      <c r="D5620" s="24">
        <v>565.47900000000004</v>
      </c>
      <c r="E5620" s="26">
        <v>337.863</v>
      </c>
      <c r="F5620" s="26">
        <v>585.96</v>
      </c>
      <c r="G5620" s="26">
        <v>346.25599999999997</v>
      </c>
      <c r="H5620" s="109" t="s">
        <v>846</v>
      </c>
    </row>
    <row r="5621" spans="1:8" ht="16.5" thickBot="1">
      <c r="A5621" s="12" t="s">
        <v>22</v>
      </c>
      <c r="B5621" s="24">
        <v>2E-3</v>
      </c>
      <c r="C5621" s="26">
        <v>1E-3</v>
      </c>
      <c r="D5621" s="24">
        <v>0.875</v>
      </c>
      <c r="E5621" s="26">
        <v>42.015000000000001</v>
      </c>
      <c r="F5621" s="26">
        <v>0.79300000000000004</v>
      </c>
      <c r="G5621" s="26">
        <v>0.84599999999999997</v>
      </c>
      <c r="H5621" s="109" t="s">
        <v>847</v>
      </c>
    </row>
    <row r="5622" spans="1:8" ht="16.5" thickBot="1">
      <c r="A5622" s="12" t="s">
        <v>23</v>
      </c>
      <c r="B5622" s="24">
        <v>0.11578125</v>
      </c>
      <c r="C5622" s="26">
        <v>9.5000000000000001E-2</v>
      </c>
      <c r="D5622" s="24">
        <v>0.11700000000000001</v>
      </c>
      <c r="E5622" s="26">
        <v>9.6000000000000002E-2</v>
      </c>
      <c r="F5622" s="26">
        <f>D5622/E5622*G5622</f>
        <v>0.40340625000000002</v>
      </c>
      <c r="G5622" s="26">
        <v>0.33100000000000002</v>
      </c>
      <c r="H5622" s="109" t="s">
        <v>856</v>
      </c>
    </row>
    <row r="5623" spans="1:8" ht="16.5" thickBot="1">
      <c r="A5623" s="12" t="s">
        <v>24</v>
      </c>
      <c r="B5623" s="24">
        <v>0</v>
      </c>
      <c r="C5623" s="26">
        <v>1E-3</v>
      </c>
      <c r="D5623" s="24">
        <v>0</v>
      </c>
      <c r="E5623" s="26">
        <v>0</v>
      </c>
      <c r="F5623" s="26">
        <v>0</v>
      </c>
      <c r="G5623" s="26">
        <v>1E-3</v>
      </c>
      <c r="H5623" s="109" t="s">
        <v>818</v>
      </c>
    </row>
    <row r="5624" spans="1:8" ht="16.5" thickBot="1">
      <c r="A5624" s="12" t="s">
        <v>25</v>
      </c>
      <c r="B5624" s="24">
        <v>0.14744230769230768</v>
      </c>
      <c r="C5624" s="26">
        <v>0.187</v>
      </c>
      <c r="D5624" s="24">
        <v>0.18923076923076923</v>
      </c>
      <c r="E5624" s="26">
        <v>0.24</v>
      </c>
      <c r="F5624" s="26">
        <f>D5624/E5624*G5624</f>
        <v>0.14349999999999999</v>
      </c>
      <c r="G5624" s="26">
        <v>0.182</v>
      </c>
      <c r="H5624" s="109" t="s">
        <v>26</v>
      </c>
    </row>
    <row r="5625" spans="1:8" ht="16.5" thickBot="1">
      <c r="A5625" s="12" t="s">
        <v>27</v>
      </c>
      <c r="B5625" s="24">
        <v>8</v>
      </c>
      <c r="C5625" s="26">
        <v>6.2229999999999999</v>
      </c>
      <c r="D5625" s="24">
        <v>14.359</v>
      </c>
      <c r="E5625" s="26">
        <v>9.0969999999999995</v>
      </c>
      <c r="F5625" s="26">
        <v>0</v>
      </c>
      <c r="G5625" s="26">
        <v>0</v>
      </c>
      <c r="H5625" s="109" t="s">
        <v>851</v>
      </c>
    </row>
    <row r="5626" spans="1:8" ht="16.5" thickBot="1">
      <c r="A5626" s="12" t="s">
        <v>28</v>
      </c>
      <c r="B5626" s="24">
        <v>1.4630000000000001</v>
      </c>
      <c r="C5626" s="26">
        <v>2.024</v>
      </c>
      <c r="D5626" s="24">
        <v>0.96899999999999997</v>
      </c>
      <c r="E5626" s="26">
        <v>0.55500000000000005</v>
      </c>
      <c r="F5626" s="26">
        <f>D5626/E5626*G5626</f>
        <v>3.2719027027027026</v>
      </c>
      <c r="G5626" s="26">
        <v>1.8740000000000001</v>
      </c>
      <c r="H5626" s="109" t="s">
        <v>853</v>
      </c>
    </row>
    <row r="5627" spans="1:8" ht="16.5" thickBot="1">
      <c r="A5627" s="12" t="s">
        <v>29</v>
      </c>
      <c r="B5627" s="24">
        <v>0</v>
      </c>
      <c r="C5627" s="26">
        <v>0</v>
      </c>
      <c r="D5627" s="24">
        <v>0</v>
      </c>
      <c r="E5627" s="26">
        <v>0</v>
      </c>
      <c r="F5627" s="26">
        <v>0</v>
      </c>
      <c r="G5627" s="26">
        <v>3.7999999999999999E-2</v>
      </c>
      <c r="H5627" s="109" t="s">
        <v>821</v>
      </c>
    </row>
    <row r="5628" spans="1:8" ht="16.5" thickBot="1">
      <c r="A5628" s="12" t="s">
        <v>30</v>
      </c>
      <c r="B5628" s="24">
        <v>29.637</v>
      </c>
      <c r="C5628" s="26">
        <v>29.239000000000001</v>
      </c>
      <c r="D5628" s="24">
        <v>37.28</v>
      </c>
      <c r="E5628" s="26">
        <v>36.639000000000003</v>
      </c>
      <c r="F5628" s="26">
        <v>32.729999999999997</v>
      </c>
      <c r="G5628" s="26">
        <v>35.243000000000002</v>
      </c>
      <c r="H5628" s="109" t="s">
        <v>848</v>
      </c>
    </row>
    <row r="5629" spans="1:8" ht="16.5" thickBot="1">
      <c r="A5629" s="12" t="s">
        <v>31</v>
      </c>
      <c r="B5629" s="24">
        <v>1.59</v>
      </c>
      <c r="C5629" s="26">
        <v>1.661</v>
      </c>
      <c r="D5629" s="24">
        <v>1.6</v>
      </c>
      <c r="E5629" s="26">
        <v>2.0859999999999999</v>
      </c>
      <c r="F5629" s="26">
        <v>3.1080000000000001</v>
      </c>
      <c r="G5629" s="26">
        <v>4.157</v>
      </c>
      <c r="H5629" s="109" t="s">
        <v>849</v>
      </c>
    </row>
    <row r="5630" spans="1:8" ht="16.5" thickBot="1">
      <c r="A5630" s="12" t="s">
        <v>32</v>
      </c>
      <c r="B5630" s="24">
        <v>0.26700000000000002</v>
      </c>
      <c r="C5630" s="26">
        <v>0.438</v>
      </c>
      <c r="D5630" s="24">
        <v>0.11</v>
      </c>
      <c r="E5630" s="26">
        <v>0.109</v>
      </c>
      <c r="F5630" s="26">
        <v>1.9E-2</v>
      </c>
      <c r="G5630" s="26">
        <v>2.7E-2</v>
      </c>
      <c r="H5630" s="109" t="s">
        <v>854</v>
      </c>
    </row>
    <row r="5631" spans="1:8" ht="16.5" thickBot="1">
      <c r="A5631" s="12" t="s">
        <v>33</v>
      </c>
      <c r="B5631" s="24">
        <v>79.206999999999994</v>
      </c>
      <c r="C5631" s="26">
        <v>93.275000000000006</v>
      </c>
      <c r="D5631" s="24">
        <v>56.526835748257064</v>
      </c>
      <c r="E5631" s="26">
        <v>96.516999999999996</v>
      </c>
      <c r="F5631" s="26">
        <f>D5631/E5631*G5631</f>
        <v>77.615538273441643</v>
      </c>
      <c r="G5631" s="26">
        <v>132.52500000000001</v>
      </c>
      <c r="H5631" s="109" t="s">
        <v>852</v>
      </c>
    </row>
    <row r="5632" spans="1:8" ht="16.5" thickBot="1">
      <c r="A5632" s="12" t="s">
        <v>34</v>
      </c>
      <c r="B5632" s="24">
        <v>6.4450000000000003</v>
      </c>
      <c r="C5632" s="26">
        <v>4.5979999999999999</v>
      </c>
      <c r="D5632" s="24">
        <v>12.286</v>
      </c>
      <c r="E5632" s="26">
        <v>12.208</v>
      </c>
      <c r="F5632" s="26">
        <v>13.502000000000001</v>
      </c>
      <c r="G5632" s="26">
        <v>14.654</v>
      </c>
      <c r="H5632" s="109" t="s">
        <v>850</v>
      </c>
    </row>
    <row r="5633" spans="1:12" ht="16.5" thickBot="1">
      <c r="A5633" s="12" t="s">
        <v>35</v>
      </c>
      <c r="B5633" s="24">
        <v>0</v>
      </c>
      <c r="C5633" s="26">
        <v>0</v>
      </c>
      <c r="D5633" s="24">
        <v>0</v>
      </c>
      <c r="E5633" s="26">
        <v>0</v>
      </c>
      <c r="F5633" s="26">
        <v>0</v>
      </c>
      <c r="G5633" s="26">
        <v>0</v>
      </c>
      <c r="H5633" s="109" t="s">
        <v>36</v>
      </c>
    </row>
    <row r="5634" spans="1:12" ht="16.5" thickBot="1">
      <c r="A5634" s="54" t="s">
        <v>37</v>
      </c>
      <c r="B5634" s="27">
        <v>0.215</v>
      </c>
      <c r="C5634" s="28">
        <v>0.13600000000000001</v>
      </c>
      <c r="D5634" s="27">
        <v>0.223</v>
      </c>
      <c r="E5634" s="28">
        <v>0.153</v>
      </c>
      <c r="F5634" s="26">
        <v>0.14599999999999999</v>
      </c>
      <c r="G5634" s="26">
        <v>0.14299999999999999</v>
      </c>
      <c r="H5634" s="108" t="s">
        <v>38</v>
      </c>
    </row>
    <row r="5635" spans="1:12" ht="16.5" thickBot="1">
      <c r="A5635" s="75" t="s">
        <v>552</v>
      </c>
      <c r="B5635" s="77">
        <f t="shared" ref="B5635" si="826">SUM(B5613:B5634)</f>
        <v>1060.4102235576922</v>
      </c>
      <c r="C5635" s="77">
        <f t="shared" ref="C5635" si="827">SUM(C5613:C5634)</f>
        <v>777.18399999999974</v>
      </c>
      <c r="D5635" s="77">
        <f t="shared" ref="D5635" si="828">SUM(D5613:D5634)</f>
        <v>900.7540665174879</v>
      </c>
      <c r="E5635" s="77">
        <f t="shared" ref="E5635:G5635" si="829">SUM(E5613:E5634)</f>
        <v>712.3660000000001</v>
      </c>
      <c r="F5635" s="77">
        <f t="shared" si="829"/>
        <v>888.93325085846448</v>
      </c>
      <c r="G5635" s="77">
        <f t="shared" si="829"/>
        <v>680.74500000000012</v>
      </c>
      <c r="H5635" s="118" t="s">
        <v>855</v>
      </c>
    </row>
    <row r="5636" spans="1:12" ht="16.5" thickBot="1">
      <c r="A5636" s="75" t="s">
        <v>545</v>
      </c>
      <c r="B5636" s="77">
        <v>20090.61138310601</v>
      </c>
      <c r="C5636" s="77">
        <v>14724.594999999999</v>
      </c>
      <c r="D5636" s="77">
        <v>19496.324750821597</v>
      </c>
      <c r="E5636" s="77">
        <v>15418.769</v>
      </c>
      <c r="F5636" s="126">
        <f>D5636/E5636*G5636</f>
        <v>20523.315586402699</v>
      </c>
      <c r="G5636" s="126">
        <v>16230.97</v>
      </c>
      <c r="H5636" s="112" t="s">
        <v>553</v>
      </c>
    </row>
    <row r="5637" spans="1:12">
      <c r="A5637" s="86"/>
      <c r="B5637" s="87"/>
      <c r="C5637" s="87"/>
      <c r="D5637" s="87"/>
      <c r="E5637" s="87"/>
      <c r="F5637" s="87"/>
      <c r="G5637" s="87"/>
      <c r="H5637" s="115"/>
    </row>
    <row r="5638" spans="1:12">
      <c r="A5638" s="119" t="s">
        <v>600</v>
      </c>
      <c r="H5638" s="121" t="s">
        <v>601</v>
      </c>
    </row>
    <row r="5639" spans="1:12" ht="19.5" customHeight="1">
      <c r="A5639" s="3" t="s">
        <v>808</v>
      </c>
      <c r="H5639" s="7" t="s">
        <v>471</v>
      </c>
    </row>
    <row r="5640" spans="1:12" ht="16.5" customHeight="1" thickBot="1">
      <c r="A5640" s="68" t="s">
        <v>43</v>
      </c>
      <c r="E5640" s="38"/>
      <c r="G5640" s="38" t="s">
        <v>477</v>
      </c>
      <c r="H5640" s="38" t="s">
        <v>476</v>
      </c>
    </row>
    <row r="5641" spans="1:12" ht="16.5" thickBot="1">
      <c r="A5641" s="55" t="s">
        <v>7</v>
      </c>
      <c r="B5641" s="238">
        <v>2016</v>
      </c>
      <c r="C5641" s="239"/>
      <c r="D5641" s="238">
        <v>2017</v>
      </c>
      <c r="E5641" s="239"/>
      <c r="F5641" s="238">
        <v>2018</v>
      </c>
      <c r="G5641" s="239"/>
      <c r="H5641" s="56" t="s">
        <v>3</v>
      </c>
    </row>
    <row r="5642" spans="1:12">
      <c r="A5642" s="57"/>
      <c r="B5642" s="54" t="s">
        <v>46</v>
      </c>
      <c r="C5642" s="100" t="s">
        <v>47</v>
      </c>
      <c r="D5642" s="103" t="s">
        <v>46</v>
      </c>
      <c r="E5642" s="22" t="s">
        <v>47</v>
      </c>
      <c r="F5642" s="103" t="s">
        <v>46</v>
      </c>
      <c r="G5642" s="22" t="s">
        <v>47</v>
      </c>
      <c r="H5642" s="58"/>
    </row>
    <row r="5643" spans="1:12" ht="16.5" thickBot="1">
      <c r="A5643" s="59"/>
      <c r="B5643" s="23" t="s">
        <v>48</v>
      </c>
      <c r="C5643" s="23" t="s">
        <v>49</v>
      </c>
      <c r="D5643" s="107" t="s">
        <v>48</v>
      </c>
      <c r="E5643" s="2" t="s">
        <v>49</v>
      </c>
      <c r="F5643" s="107" t="s">
        <v>48</v>
      </c>
      <c r="G5643" s="2" t="s">
        <v>49</v>
      </c>
      <c r="H5643" s="60"/>
    </row>
    <row r="5644" spans="1:12" ht="17.25" thickTop="1" thickBot="1">
      <c r="A5644" s="12" t="s">
        <v>13</v>
      </c>
      <c r="B5644" s="24">
        <v>34.933</v>
      </c>
      <c r="C5644" s="26">
        <v>80.453000000000003</v>
      </c>
      <c r="D5644" s="24">
        <v>30.83</v>
      </c>
      <c r="E5644" s="26">
        <v>73.218999999999994</v>
      </c>
      <c r="F5644" s="26">
        <f>D5644/E5644*G5644</f>
        <v>33.039331047952032</v>
      </c>
      <c r="G5644" s="26">
        <v>78.465999999999994</v>
      </c>
      <c r="H5644" s="109" t="s">
        <v>819</v>
      </c>
      <c r="K5644" s="208">
        <f>G5644+G5613+G5582+G5551+G5520+G5489+G5458+G5427+G5396+G5365+G5334+G5302+G5270+G5239+G5208+G5177+G5146+G5115</f>
        <v>197.172</v>
      </c>
      <c r="L5644" s="4" t="s">
        <v>819</v>
      </c>
    </row>
    <row r="5645" spans="1:12" ht="16.5" thickBot="1">
      <c r="A5645" s="12" t="s">
        <v>14</v>
      </c>
      <c r="B5645" s="24">
        <v>238.923</v>
      </c>
      <c r="C5645" s="26">
        <v>576.38199999999995</v>
      </c>
      <c r="D5645" s="24">
        <v>218.25800000000001</v>
      </c>
      <c r="E5645" s="26">
        <v>486.12</v>
      </c>
      <c r="F5645" s="26">
        <f t="shared" ref="F5645:F5667" si="830">D5645/E5645*G5645</f>
        <v>290.73454416604955</v>
      </c>
      <c r="G5645" s="26">
        <v>647.54499999999996</v>
      </c>
      <c r="H5645" s="109" t="s">
        <v>840</v>
      </c>
      <c r="K5645" s="208">
        <f t="shared" ref="K5645:K5665" si="831">G5645+G5614+G5583+G5552+G5521+G5490+G5459+G5428+G5397+G5366+G5335+G5303+G5271+G5240+G5209+G5178+G5147+G5116</f>
        <v>1784.971</v>
      </c>
      <c r="L5645" s="4" t="s">
        <v>840</v>
      </c>
    </row>
    <row r="5646" spans="1:12" ht="16.5" thickBot="1">
      <c r="A5646" s="12" t="s">
        <v>15</v>
      </c>
      <c r="B5646" s="24">
        <v>32.835000000000001</v>
      </c>
      <c r="C5646" s="26">
        <v>97.263999999999996</v>
      </c>
      <c r="D5646" s="24">
        <v>46.88</v>
      </c>
      <c r="E5646" s="26">
        <v>148.58099999999999</v>
      </c>
      <c r="F5646" s="26">
        <f t="shared" si="830"/>
        <v>45.432718315262385</v>
      </c>
      <c r="G5646" s="26">
        <v>143.994</v>
      </c>
      <c r="H5646" s="109" t="s">
        <v>841</v>
      </c>
      <c r="K5646" s="208">
        <f t="shared" si="831"/>
        <v>249.91199999999998</v>
      </c>
      <c r="L5646" s="4" t="s">
        <v>841</v>
      </c>
    </row>
    <row r="5647" spans="1:12" ht="16.5" thickBot="1">
      <c r="A5647" s="12" t="s">
        <v>16</v>
      </c>
      <c r="B5647" s="24">
        <v>15.000999999999999</v>
      </c>
      <c r="C5647" s="26">
        <v>31.89</v>
      </c>
      <c r="D5647" s="24">
        <v>16.495999999999999</v>
      </c>
      <c r="E5647" s="26">
        <v>33.177</v>
      </c>
      <c r="F5647" s="26">
        <f t="shared" si="830"/>
        <v>22.744959459866774</v>
      </c>
      <c r="G5647" s="26">
        <v>45.744999999999997</v>
      </c>
      <c r="H5647" s="109" t="s">
        <v>844</v>
      </c>
      <c r="K5647" s="208">
        <f t="shared" si="831"/>
        <v>176.35400000000001</v>
      </c>
      <c r="L5647" s="4" t="s">
        <v>844</v>
      </c>
    </row>
    <row r="5648" spans="1:12" ht="16.5" thickBot="1">
      <c r="A5648" s="12" t="s">
        <v>17</v>
      </c>
      <c r="B5648" s="24">
        <v>0.13600000000000001</v>
      </c>
      <c r="C5648" s="26">
        <v>0.71799999999999997</v>
      </c>
      <c r="D5648" s="24">
        <v>0.32400000000000001</v>
      </c>
      <c r="E5648" s="26">
        <v>0.91700000000000004</v>
      </c>
      <c r="F5648" s="26">
        <f t="shared" si="830"/>
        <v>0.46992366412213743</v>
      </c>
      <c r="G5648" s="26">
        <v>1.33</v>
      </c>
      <c r="H5648" s="109" t="s">
        <v>845</v>
      </c>
      <c r="K5648" s="208">
        <f t="shared" si="831"/>
        <v>18.113</v>
      </c>
      <c r="L5648" s="4" t="s">
        <v>845</v>
      </c>
    </row>
    <row r="5649" spans="1:12" ht="16.5" thickBot="1">
      <c r="A5649" s="12" t="s">
        <v>18</v>
      </c>
      <c r="B5649" s="24">
        <v>0.222</v>
      </c>
      <c r="C5649" s="26">
        <v>0.65200000000000002</v>
      </c>
      <c r="D5649" s="24">
        <v>0.14599999999999999</v>
      </c>
      <c r="E5649" s="26">
        <v>1.044</v>
      </c>
      <c r="F5649" s="26">
        <f t="shared" si="830"/>
        <v>0</v>
      </c>
      <c r="G5649" s="26">
        <v>0</v>
      </c>
      <c r="H5649" s="109" t="s">
        <v>820</v>
      </c>
      <c r="K5649" s="208">
        <f t="shared" si="831"/>
        <v>0</v>
      </c>
      <c r="L5649" s="4" t="s">
        <v>820</v>
      </c>
    </row>
    <row r="5650" spans="1:12" ht="16.5" thickBot="1">
      <c r="A5650" s="12" t="s">
        <v>19</v>
      </c>
      <c r="B5650" s="24">
        <v>37.44751505884237</v>
      </c>
      <c r="C5650" s="26">
        <v>61.906999999999996</v>
      </c>
      <c r="D5650" s="24">
        <v>40.811999999999998</v>
      </c>
      <c r="E5650" s="26">
        <v>64.055999999999997</v>
      </c>
      <c r="F5650" s="26">
        <f t="shared" si="830"/>
        <v>0.11468340202322967</v>
      </c>
      <c r="G5650" s="26">
        <v>0.18</v>
      </c>
      <c r="H5650" s="109" t="s">
        <v>20</v>
      </c>
      <c r="K5650" s="208">
        <f t="shared" si="831"/>
        <v>0.24199999999999999</v>
      </c>
      <c r="L5650" s="4" t="s">
        <v>20</v>
      </c>
    </row>
    <row r="5651" spans="1:12" ht="16.5" thickBot="1">
      <c r="A5651" s="12" t="s">
        <v>21</v>
      </c>
      <c r="B5651" s="24">
        <v>39.396000000000001</v>
      </c>
      <c r="C5651" s="26">
        <v>61.902999999999999</v>
      </c>
      <c r="D5651" s="24">
        <v>40.811999999999998</v>
      </c>
      <c r="E5651" s="26">
        <v>64.055999999999997</v>
      </c>
      <c r="F5651" s="26">
        <f t="shared" si="830"/>
        <v>46.687612963656804</v>
      </c>
      <c r="G5651" s="26">
        <v>73.278000000000006</v>
      </c>
      <c r="H5651" s="109" t="s">
        <v>846</v>
      </c>
      <c r="K5651" s="208">
        <f t="shared" si="831"/>
        <v>974.44099999999992</v>
      </c>
      <c r="L5651" s="4" t="s">
        <v>846</v>
      </c>
    </row>
    <row r="5652" spans="1:12" ht="16.5" thickBot="1">
      <c r="A5652" s="12" t="s">
        <v>22</v>
      </c>
      <c r="B5652" s="24">
        <v>0.19700000000000001</v>
      </c>
      <c r="C5652" s="26">
        <v>0.71299999999999997</v>
      </c>
      <c r="D5652" s="24">
        <v>0.96499999999999997</v>
      </c>
      <c r="E5652" s="26">
        <v>0.432</v>
      </c>
      <c r="F5652" s="26">
        <f t="shared" si="830"/>
        <v>9.6053240740740731E-2</v>
      </c>
      <c r="G5652" s="26">
        <v>4.2999999999999997E-2</v>
      </c>
      <c r="H5652" s="109" t="s">
        <v>847</v>
      </c>
      <c r="K5652" s="208">
        <f t="shared" si="831"/>
        <v>0.97100000000000009</v>
      </c>
      <c r="L5652" s="4" t="s">
        <v>847</v>
      </c>
    </row>
    <row r="5653" spans="1:12" ht="16.5" thickBot="1">
      <c r="A5653" s="12" t="s">
        <v>23</v>
      </c>
      <c r="B5653" s="24">
        <v>1.9236126126126125</v>
      </c>
      <c r="C5653" s="26">
        <v>3.6190000000000002</v>
      </c>
      <c r="D5653" s="24">
        <v>2.2738918918918922</v>
      </c>
      <c r="E5653" s="26">
        <v>4.2779999999999996</v>
      </c>
      <c r="F5653" s="26">
        <f t="shared" si="830"/>
        <v>2.6236396396396402</v>
      </c>
      <c r="G5653" s="26">
        <v>4.9359999999999999</v>
      </c>
      <c r="H5653" s="109" t="s">
        <v>856</v>
      </c>
      <c r="K5653" s="208">
        <f t="shared" si="831"/>
        <v>39.225999999999999</v>
      </c>
      <c r="L5653" s="4" t="s">
        <v>856</v>
      </c>
    </row>
    <row r="5654" spans="1:12" ht="16.5" thickBot="1">
      <c r="A5654" s="12" t="s">
        <v>24</v>
      </c>
      <c r="B5654" s="24">
        <v>6.2E-2</v>
      </c>
      <c r="C5654" s="26">
        <v>0.185</v>
      </c>
      <c r="D5654" s="24">
        <v>9.1999999999999998E-2</v>
      </c>
      <c r="E5654" s="26">
        <v>0.31900000000000001</v>
      </c>
      <c r="F5654" s="26">
        <f t="shared" si="830"/>
        <v>6.9216300940438871E-3</v>
      </c>
      <c r="G5654" s="26">
        <v>2.4E-2</v>
      </c>
      <c r="H5654" s="109" t="s">
        <v>818</v>
      </c>
      <c r="K5654" s="208">
        <f t="shared" si="831"/>
        <v>0.746</v>
      </c>
      <c r="L5654" s="4" t="s">
        <v>818</v>
      </c>
    </row>
    <row r="5655" spans="1:12" ht="16.5" thickBot="1">
      <c r="A5655" s="12" t="s">
        <v>25</v>
      </c>
      <c r="B5655" s="24">
        <v>7.0000000000000007E-2</v>
      </c>
      <c r="C5655" s="26">
        <v>0.16900000000000001</v>
      </c>
      <c r="D5655" s="24">
        <v>0.128</v>
      </c>
      <c r="E5655" s="26">
        <v>0.24299999999999999</v>
      </c>
      <c r="F5655" s="26">
        <f t="shared" si="830"/>
        <v>0.10640329218106997</v>
      </c>
      <c r="G5655" s="26">
        <v>0.20200000000000001</v>
      </c>
      <c r="H5655" s="109" t="s">
        <v>26</v>
      </c>
      <c r="K5655" s="208">
        <f t="shared" si="831"/>
        <v>4.819</v>
      </c>
      <c r="L5655" s="4" t="s">
        <v>26</v>
      </c>
    </row>
    <row r="5656" spans="1:12" ht="16.5" thickBot="1">
      <c r="A5656" s="12" t="s">
        <v>27</v>
      </c>
      <c r="B5656" s="24">
        <v>45.627000000000002</v>
      </c>
      <c r="C5656" s="26">
        <v>71.347999999999999</v>
      </c>
      <c r="D5656" s="24">
        <v>41.557000000000002</v>
      </c>
      <c r="E5656" s="26">
        <v>87.373000000000005</v>
      </c>
      <c r="F5656" s="26">
        <f t="shared" si="830"/>
        <v>0</v>
      </c>
      <c r="G5656" s="26">
        <v>0</v>
      </c>
      <c r="H5656" s="109" t="s">
        <v>851</v>
      </c>
      <c r="K5656" s="208">
        <f t="shared" si="831"/>
        <v>2.5870000000000002</v>
      </c>
      <c r="L5656" s="4" t="s">
        <v>851</v>
      </c>
    </row>
    <row r="5657" spans="1:12" ht="16.5" thickBot="1">
      <c r="A5657" s="12" t="s">
        <v>28</v>
      </c>
      <c r="B5657" s="24">
        <v>2.0113162521039833</v>
      </c>
      <c r="C5657" s="26">
        <v>11.226000000000001</v>
      </c>
      <c r="D5657" s="24">
        <v>0.10100000000000001</v>
      </c>
      <c r="E5657" s="26">
        <v>0.36799999999999999</v>
      </c>
      <c r="F5657" s="26">
        <f t="shared" si="830"/>
        <v>3.968092391304348</v>
      </c>
      <c r="G5657" s="26">
        <v>14.458</v>
      </c>
      <c r="H5657" s="109" t="s">
        <v>853</v>
      </c>
      <c r="K5657" s="208">
        <f t="shared" si="831"/>
        <v>36.686999999999998</v>
      </c>
      <c r="L5657" s="4" t="s">
        <v>853</v>
      </c>
    </row>
    <row r="5658" spans="1:12" ht="16.5" thickBot="1">
      <c r="A5658" s="12" t="s">
        <v>29</v>
      </c>
      <c r="B5658" s="24">
        <v>2.004</v>
      </c>
      <c r="C5658" s="26">
        <v>5.0090000000000003</v>
      </c>
      <c r="D5658" s="24">
        <v>2.5000000000000001E-2</v>
      </c>
      <c r="E5658" s="26">
        <v>0.108</v>
      </c>
      <c r="F5658" s="26">
        <f t="shared" si="830"/>
        <v>0.15347222222222226</v>
      </c>
      <c r="G5658" s="26">
        <v>0.66300000000000003</v>
      </c>
      <c r="H5658" s="109" t="s">
        <v>821</v>
      </c>
      <c r="K5658" s="208">
        <f t="shared" si="831"/>
        <v>3.4619999999999997</v>
      </c>
      <c r="L5658" s="4" t="s">
        <v>821</v>
      </c>
    </row>
    <row r="5659" spans="1:12" ht="16.5" thickBot="1">
      <c r="A5659" s="12" t="s">
        <v>30</v>
      </c>
      <c r="B5659" s="24">
        <v>13.952</v>
      </c>
      <c r="C5659" s="26">
        <v>31.832000000000001</v>
      </c>
      <c r="D5659" s="24">
        <v>18.527999999999999</v>
      </c>
      <c r="E5659" s="26">
        <v>52.179000000000002</v>
      </c>
      <c r="F5659" s="26">
        <f t="shared" si="830"/>
        <v>14.369950209854538</v>
      </c>
      <c r="G5659" s="26">
        <v>40.469000000000001</v>
      </c>
      <c r="H5659" s="109" t="s">
        <v>848</v>
      </c>
      <c r="K5659" s="208">
        <f t="shared" si="831"/>
        <v>171.22199999999998</v>
      </c>
      <c r="L5659" s="4" t="s">
        <v>848</v>
      </c>
    </row>
    <row r="5660" spans="1:12" ht="16.5" thickBot="1">
      <c r="A5660" s="12" t="s">
        <v>31</v>
      </c>
      <c r="B5660" s="24">
        <v>44.444000000000003</v>
      </c>
      <c r="C5660" s="26">
        <v>89.328000000000003</v>
      </c>
      <c r="D5660" s="24">
        <v>46.118000000000002</v>
      </c>
      <c r="E5660" s="26">
        <v>85.263000000000005</v>
      </c>
      <c r="F5660" s="26">
        <f t="shared" si="830"/>
        <v>32.263073830383632</v>
      </c>
      <c r="G5660" s="26">
        <v>59.648000000000003</v>
      </c>
      <c r="H5660" s="109" t="s">
        <v>849</v>
      </c>
      <c r="K5660" s="208">
        <f t="shared" si="831"/>
        <v>215.66300000000001</v>
      </c>
      <c r="L5660" s="4" t="s">
        <v>849</v>
      </c>
    </row>
    <row r="5661" spans="1:12" ht="16.5" thickBot="1">
      <c r="A5661" s="12" t="s">
        <v>32</v>
      </c>
      <c r="B5661" s="24">
        <v>0.69499999999999995</v>
      </c>
      <c r="C5661" s="26">
        <v>1.766</v>
      </c>
      <c r="D5661" s="24">
        <v>0.25</v>
      </c>
      <c r="E5661" s="26">
        <v>0.47899999999999998</v>
      </c>
      <c r="F5661" s="26">
        <f t="shared" si="830"/>
        <v>8.0897703549060548E-2</v>
      </c>
      <c r="G5661" s="26">
        <v>0.155</v>
      </c>
      <c r="H5661" s="109" t="s">
        <v>854</v>
      </c>
      <c r="K5661" s="208">
        <f t="shared" si="831"/>
        <v>0.45799999999999996</v>
      </c>
      <c r="L5661" s="4" t="s">
        <v>854</v>
      </c>
    </row>
    <row r="5662" spans="1:12" ht="16.5" thickBot="1">
      <c r="A5662" s="12" t="s">
        <v>33</v>
      </c>
      <c r="B5662" s="24">
        <v>68.545504459558302</v>
      </c>
      <c r="C5662" s="26">
        <v>197.90199999999999</v>
      </c>
      <c r="D5662" s="24">
        <v>63.454000000000001</v>
      </c>
      <c r="E5662" s="26">
        <v>183.202</v>
      </c>
      <c r="F5662" s="26">
        <f t="shared" si="830"/>
        <v>61.20992806847088</v>
      </c>
      <c r="G5662" s="26">
        <v>176.72300000000001</v>
      </c>
      <c r="H5662" s="109" t="s">
        <v>852</v>
      </c>
      <c r="K5662" s="208">
        <f t="shared" si="831"/>
        <v>894.30800000000011</v>
      </c>
      <c r="L5662" s="4" t="s">
        <v>852</v>
      </c>
    </row>
    <row r="5663" spans="1:12" ht="16.5" thickBot="1">
      <c r="A5663" s="12" t="s">
        <v>34</v>
      </c>
      <c r="B5663" s="24">
        <v>12.407999999999999</v>
      </c>
      <c r="C5663" s="26">
        <v>80.793000000000006</v>
      </c>
      <c r="D5663" s="24">
        <v>16.297999999999998</v>
      </c>
      <c r="E5663" s="26">
        <v>96.225999999999999</v>
      </c>
      <c r="F5663" s="26">
        <f t="shared" si="830"/>
        <v>22.820011576912684</v>
      </c>
      <c r="G5663" s="26">
        <v>134.733</v>
      </c>
      <c r="H5663" s="109" t="s">
        <v>850</v>
      </c>
      <c r="K5663" s="208">
        <f t="shared" si="831"/>
        <v>1244.098</v>
      </c>
      <c r="L5663" s="4" t="s">
        <v>850</v>
      </c>
    </row>
    <row r="5664" spans="1:12" ht="16.5" thickBot="1">
      <c r="A5664" s="12" t="s">
        <v>35</v>
      </c>
      <c r="B5664" s="24">
        <v>0</v>
      </c>
      <c r="C5664" s="26">
        <v>0</v>
      </c>
      <c r="D5664" s="24">
        <v>0</v>
      </c>
      <c r="E5664" s="26">
        <v>0</v>
      </c>
      <c r="F5664" s="26">
        <v>0</v>
      </c>
      <c r="G5664" s="26">
        <v>0</v>
      </c>
      <c r="H5664" s="109" t="s">
        <v>36</v>
      </c>
      <c r="K5664" s="208">
        <f t="shared" si="831"/>
        <v>0</v>
      </c>
      <c r="L5664" s="4" t="s">
        <v>36</v>
      </c>
    </row>
    <row r="5665" spans="1:12" ht="16.5" thickBot="1">
      <c r="A5665" s="54" t="s">
        <v>37</v>
      </c>
      <c r="B5665" s="27">
        <v>1.2999999999999999E-2</v>
      </c>
      <c r="C5665" s="28">
        <v>0.10100000000000001</v>
      </c>
      <c r="D5665" s="27">
        <v>2.1000000000000001E-2</v>
      </c>
      <c r="E5665" s="28">
        <v>6.5000000000000002E-2</v>
      </c>
      <c r="F5665" s="26">
        <f t="shared" si="830"/>
        <v>1.9061538461538463E-2</v>
      </c>
      <c r="G5665" s="26">
        <v>5.8999999999999997E-2</v>
      </c>
      <c r="H5665" s="108" t="s">
        <v>38</v>
      </c>
      <c r="K5665" s="208">
        <f t="shared" si="831"/>
        <v>8.4079999999999995</v>
      </c>
      <c r="L5665" s="4" t="s">
        <v>38</v>
      </c>
    </row>
    <row r="5666" spans="1:12" ht="16.5" thickBot="1">
      <c r="A5666" s="75" t="s">
        <v>552</v>
      </c>
      <c r="B5666" s="77">
        <f t="shared" ref="B5666" si="832">SUM(B5644:B5665)</f>
        <v>590.84594838311739</v>
      </c>
      <c r="C5666" s="77">
        <f t="shared" ref="C5666" si="833">SUM(C5644:C5665)</f>
        <v>1405.1600000000003</v>
      </c>
      <c r="D5666" s="77">
        <f t="shared" ref="D5666" si="834">SUM(D5644:D5665)</f>
        <v>584.36889189189185</v>
      </c>
      <c r="E5666" s="77">
        <f t="shared" ref="E5666:G5666" si="835">SUM(E5644:E5665)</f>
        <v>1381.7050000000004</v>
      </c>
      <c r="F5666" s="126">
        <f t="shared" si="830"/>
        <v>601.68631395188663</v>
      </c>
      <c r="G5666" s="77">
        <f t="shared" si="835"/>
        <v>1422.6509999999998</v>
      </c>
      <c r="H5666" s="118" t="s">
        <v>855</v>
      </c>
      <c r="K5666" s="208">
        <f>G5666+G5635+G5604+G5573+G5542+G5511+G5480+G5449+G5418+G5387+G5356+G5324+G5292+G5261+G5230+G5199+G5168+G5137</f>
        <v>6023.86</v>
      </c>
    </row>
    <row r="5667" spans="1:12" ht="16.5" thickBot="1">
      <c r="A5667" s="75" t="s">
        <v>545</v>
      </c>
      <c r="B5667" s="77">
        <v>18629.279065259365</v>
      </c>
      <c r="C5667" s="77">
        <v>64974.192999999999</v>
      </c>
      <c r="D5667" s="77">
        <v>19269.978999999999</v>
      </c>
      <c r="E5667" s="77">
        <v>69279.370999999999</v>
      </c>
      <c r="F5667" s="126">
        <f t="shared" si="830"/>
        <v>21610.267157354418</v>
      </c>
      <c r="G5667" s="126">
        <v>77693.168000000005</v>
      </c>
      <c r="H5667" s="112" t="s">
        <v>553</v>
      </c>
    </row>
    <row r="5669" spans="1:12">
      <c r="A5669" s="119" t="s">
        <v>602</v>
      </c>
      <c r="H5669" s="121" t="s">
        <v>603</v>
      </c>
    </row>
    <row r="5670" spans="1:12">
      <c r="A5670" s="97" t="s">
        <v>809</v>
      </c>
      <c r="H5670" s="48" t="s">
        <v>472</v>
      </c>
    </row>
    <row r="5671" spans="1:12" ht="16.5" customHeight="1" thickBot="1">
      <c r="A5671" s="68" t="s">
        <v>43</v>
      </c>
      <c r="E5671" s="38"/>
      <c r="G5671" s="38" t="s">
        <v>477</v>
      </c>
      <c r="H5671" s="38" t="s">
        <v>476</v>
      </c>
    </row>
    <row r="5672" spans="1:12" ht="16.5" thickBot="1">
      <c r="A5672" s="55" t="s">
        <v>7</v>
      </c>
      <c r="B5672" s="238">
        <v>2016</v>
      </c>
      <c r="C5672" s="239"/>
      <c r="D5672" s="238">
        <v>2017</v>
      </c>
      <c r="E5672" s="239"/>
      <c r="F5672" s="238">
        <v>2018</v>
      </c>
      <c r="G5672" s="239"/>
      <c r="H5672" s="56" t="s">
        <v>3</v>
      </c>
    </row>
    <row r="5673" spans="1:12">
      <c r="A5673" s="57"/>
      <c r="B5673" s="54" t="s">
        <v>46</v>
      </c>
      <c r="C5673" s="100" t="s">
        <v>47</v>
      </c>
      <c r="D5673" s="103" t="s">
        <v>46</v>
      </c>
      <c r="E5673" s="22" t="s">
        <v>47</v>
      </c>
      <c r="F5673" s="188" t="s">
        <v>46</v>
      </c>
      <c r="G5673" s="22" t="s">
        <v>47</v>
      </c>
      <c r="H5673" s="58"/>
    </row>
    <row r="5674" spans="1:12" ht="16.5" thickBot="1">
      <c r="A5674" s="59"/>
      <c r="B5674" s="11" t="s">
        <v>48</v>
      </c>
      <c r="C5674" s="11" t="s">
        <v>49</v>
      </c>
      <c r="D5674" s="106" t="s">
        <v>48</v>
      </c>
      <c r="E5674" s="108" t="s">
        <v>49</v>
      </c>
      <c r="F5674" s="187" t="s">
        <v>48</v>
      </c>
      <c r="G5674" s="2" t="s">
        <v>49</v>
      </c>
      <c r="H5674" s="60"/>
    </row>
    <row r="5675" spans="1:12" ht="17.25" thickTop="1" thickBot="1">
      <c r="A5675" s="12" t="s">
        <v>13</v>
      </c>
      <c r="B5675" s="30">
        <v>1.598403</v>
      </c>
      <c r="C5675" s="31">
        <v>1.01</v>
      </c>
      <c r="D5675" s="24">
        <v>1.6474</v>
      </c>
      <c r="E5675" s="26">
        <v>1.04</v>
      </c>
      <c r="F5675" s="26">
        <v>0</v>
      </c>
      <c r="G5675" s="26">
        <v>0</v>
      </c>
      <c r="H5675" s="190" t="s">
        <v>819</v>
      </c>
    </row>
    <row r="5676" spans="1:12" ht="16.5" thickBot="1">
      <c r="A5676" s="12" t="s">
        <v>14</v>
      </c>
      <c r="B5676" s="24">
        <v>14.24</v>
      </c>
      <c r="C5676" s="26">
        <v>16.77</v>
      </c>
      <c r="D5676" s="24">
        <v>5.3220000000000001</v>
      </c>
      <c r="E5676" s="26">
        <v>10.773</v>
      </c>
      <c r="F5676" s="26">
        <v>2.8149999999999999</v>
      </c>
      <c r="G5676" s="26">
        <v>7.0720000000000001</v>
      </c>
      <c r="H5676" s="190" t="s">
        <v>840</v>
      </c>
    </row>
    <row r="5677" spans="1:12" ht="16.5" thickBot="1">
      <c r="A5677" s="12" t="s">
        <v>15</v>
      </c>
      <c r="B5677" s="24">
        <v>0.96199999999999997</v>
      </c>
      <c r="C5677" s="26">
        <v>0.45700000000000002</v>
      </c>
      <c r="D5677" s="24">
        <v>2.8730000000000002</v>
      </c>
      <c r="E5677" s="26">
        <v>1.889</v>
      </c>
      <c r="F5677" s="26">
        <v>2.91</v>
      </c>
      <c r="G5677" s="26">
        <v>2.3199999999999998</v>
      </c>
      <c r="H5677" s="190" t="s">
        <v>841</v>
      </c>
    </row>
    <row r="5678" spans="1:12" ht="16.5" thickBot="1">
      <c r="A5678" s="12" t="s">
        <v>16</v>
      </c>
      <c r="B5678" s="24">
        <v>0.40712500000000001</v>
      </c>
      <c r="C5678" s="26">
        <v>0.86741563999999993</v>
      </c>
      <c r="D5678" s="24">
        <v>0.57099999999999995</v>
      </c>
      <c r="E5678" s="26">
        <v>0.19700000000000001</v>
      </c>
      <c r="F5678" s="26">
        <v>0.56200000000000006</v>
      </c>
      <c r="G5678" s="26">
        <v>0.37</v>
      </c>
      <c r="H5678" s="190" t="s">
        <v>844</v>
      </c>
    </row>
    <row r="5679" spans="1:12" ht="16.5" thickBot="1">
      <c r="A5679" s="12" t="s">
        <v>17</v>
      </c>
      <c r="B5679" s="24">
        <v>1.35554</v>
      </c>
      <c r="C5679" s="26">
        <v>0.78160149361000009</v>
      </c>
      <c r="D5679" s="24">
        <v>3.4335399999999998</v>
      </c>
      <c r="E5679" s="26">
        <v>1.60008286959</v>
      </c>
      <c r="F5679" s="26">
        <v>0</v>
      </c>
      <c r="G5679" s="26">
        <v>0</v>
      </c>
      <c r="H5679" s="190" t="s">
        <v>845</v>
      </c>
    </row>
    <row r="5680" spans="1:12" ht="16.5" thickBot="1">
      <c r="A5680" s="12" t="s">
        <v>18</v>
      </c>
      <c r="B5680" s="24">
        <v>0</v>
      </c>
      <c r="C5680" s="26">
        <v>0</v>
      </c>
      <c r="D5680" s="24">
        <v>0</v>
      </c>
      <c r="E5680" s="26">
        <v>0</v>
      </c>
      <c r="F5680" s="26">
        <v>0</v>
      </c>
      <c r="G5680" s="26">
        <v>0</v>
      </c>
      <c r="H5680" s="190" t="s">
        <v>820</v>
      </c>
    </row>
    <row r="5681" spans="1:8" ht="16.5" thickBot="1">
      <c r="A5681" s="12" t="s">
        <v>19</v>
      </c>
      <c r="B5681" s="24">
        <v>0</v>
      </c>
      <c r="C5681" s="26">
        <v>0</v>
      </c>
      <c r="D5681" s="24">
        <v>0</v>
      </c>
      <c r="E5681" s="26">
        <v>0</v>
      </c>
      <c r="F5681" s="26">
        <v>0.153</v>
      </c>
      <c r="G5681" s="26">
        <v>0.26900000000000002</v>
      </c>
      <c r="H5681" s="190" t="s">
        <v>20</v>
      </c>
    </row>
    <row r="5682" spans="1:8" ht="16.5" thickBot="1">
      <c r="A5682" s="12" t="s">
        <v>21</v>
      </c>
      <c r="B5682" s="24">
        <v>1</v>
      </c>
      <c r="C5682" s="26">
        <v>1.34</v>
      </c>
      <c r="D5682" s="24">
        <v>0.52200000000000002</v>
      </c>
      <c r="E5682" s="26">
        <v>0.29399999999999998</v>
      </c>
      <c r="F5682" s="26">
        <v>0.23100000000000001</v>
      </c>
      <c r="G5682" s="26">
        <v>7.1999999999999995E-2</v>
      </c>
      <c r="H5682" s="190" t="s">
        <v>846</v>
      </c>
    </row>
    <row r="5683" spans="1:8" ht="16.5" thickBot="1">
      <c r="A5683" s="12" t="s">
        <v>22</v>
      </c>
      <c r="B5683" s="24">
        <v>64.827680000000001</v>
      </c>
      <c r="C5683" s="26">
        <v>113.44844000000001</v>
      </c>
      <c r="D5683" s="24">
        <v>59.375999999999998</v>
      </c>
      <c r="E5683" s="26">
        <v>138.184</v>
      </c>
      <c r="F5683" s="26">
        <v>92.260999999999996</v>
      </c>
      <c r="G5683" s="26">
        <v>156.25700000000001</v>
      </c>
      <c r="H5683" s="190" t="s">
        <v>847</v>
      </c>
    </row>
    <row r="5684" spans="1:8" ht="16.5" thickBot="1">
      <c r="A5684" s="12" t="s">
        <v>23</v>
      </c>
      <c r="B5684" s="24">
        <v>33.786999999999999</v>
      </c>
      <c r="C5684" s="26">
        <v>43.046059957173441</v>
      </c>
      <c r="D5684" s="24">
        <v>16.292999999999999</v>
      </c>
      <c r="E5684" s="26">
        <v>19.844999999999999</v>
      </c>
      <c r="F5684" s="26">
        <v>14.206</v>
      </c>
      <c r="G5684" s="26">
        <v>19.16</v>
      </c>
      <c r="H5684" s="190" t="s">
        <v>856</v>
      </c>
    </row>
    <row r="5685" spans="1:8" ht="16.5" thickBot="1">
      <c r="A5685" s="12" t="s">
        <v>24</v>
      </c>
      <c r="B5685" s="24">
        <v>64.827680000000001</v>
      </c>
      <c r="C5685" s="26">
        <v>113.44844000000001</v>
      </c>
      <c r="D5685" s="24">
        <v>59.375999999999998</v>
      </c>
      <c r="E5685" s="26">
        <v>138.184</v>
      </c>
      <c r="F5685" s="26">
        <v>0</v>
      </c>
      <c r="G5685" s="26">
        <v>0</v>
      </c>
      <c r="H5685" s="190" t="s">
        <v>818</v>
      </c>
    </row>
    <row r="5686" spans="1:8" ht="16.5" thickBot="1">
      <c r="A5686" s="12" t="s">
        <v>25</v>
      </c>
      <c r="B5686" s="24">
        <v>0.441</v>
      </c>
      <c r="C5686" s="26">
        <v>0.65600000000000003</v>
      </c>
      <c r="D5686" s="24">
        <v>0.95899999999999996</v>
      </c>
      <c r="E5686" s="26">
        <v>1.4379999999999999</v>
      </c>
      <c r="F5686" s="26">
        <v>0</v>
      </c>
      <c r="G5686" s="26">
        <v>0</v>
      </c>
      <c r="H5686" s="190" t="s">
        <v>26</v>
      </c>
    </row>
    <row r="5687" spans="1:8" ht="16.5" thickBot="1">
      <c r="A5687" s="12" t="s">
        <v>27</v>
      </c>
      <c r="B5687" s="24">
        <v>2.4000000000000001E-5</v>
      </c>
      <c r="C5687" s="26">
        <v>1.0399999999999999E-4</v>
      </c>
      <c r="D5687" s="24">
        <v>4.7639999999999991E-3</v>
      </c>
      <c r="E5687" s="26">
        <v>1.6822E-3</v>
      </c>
      <c r="F5687" s="26">
        <v>0</v>
      </c>
      <c r="G5687" s="26">
        <v>0</v>
      </c>
      <c r="H5687" s="190" t="s">
        <v>851</v>
      </c>
    </row>
    <row r="5688" spans="1:8" ht="16.5" thickBot="1">
      <c r="A5688" s="12" t="s">
        <v>28</v>
      </c>
      <c r="B5688" s="24">
        <v>1.4E-2</v>
      </c>
      <c r="C5688" s="26">
        <v>2.3E-2</v>
      </c>
      <c r="D5688" s="24">
        <v>0</v>
      </c>
      <c r="E5688" s="26">
        <v>0</v>
      </c>
      <c r="F5688" s="26">
        <v>0</v>
      </c>
      <c r="G5688" s="26">
        <v>8.6999999999999994E-2</v>
      </c>
      <c r="H5688" s="190" t="s">
        <v>853</v>
      </c>
    </row>
    <row r="5689" spans="1:8" ht="16.5" thickBot="1">
      <c r="A5689" s="12" t="s">
        <v>29</v>
      </c>
      <c r="B5689" s="24">
        <v>0</v>
      </c>
      <c r="C5689" s="26">
        <v>0</v>
      </c>
      <c r="D5689" s="24">
        <v>0</v>
      </c>
      <c r="E5689" s="26">
        <v>0</v>
      </c>
      <c r="F5689" s="26">
        <v>0</v>
      </c>
      <c r="G5689" s="26">
        <v>0</v>
      </c>
      <c r="H5689" s="190" t="s">
        <v>821</v>
      </c>
    </row>
    <row r="5690" spans="1:8" ht="16.5" thickBot="1">
      <c r="A5690" s="12" t="s">
        <v>30</v>
      </c>
      <c r="B5690" s="24">
        <v>1E-3</v>
      </c>
      <c r="C5690" s="26">
        <v>1E-3</v>
      </c>
      <c r="D5690" s="24">
        <v>7.0000000000000001E-3</v>
      </c>
      <c r="E5690" s="26">
        <v>8.3000000000000004E-2</v>
      </c>
      <c r="F5690" s="26">
        <v>0</v>
      </c>
      <c r="G5690" s="26">
        <v>0</v>
      </c>
      <c r="H5690" s="190" t="s">
        <v>848</v>
      </c>
    </row>
    <row r="5691" spans="1:8" ht="16.5" thickBot="1">
      <c r="A5691" s="12" t="s">
        <v>31</v>
      </c>
      <c r="B5691" s="24">
        <v>4.8000000000000001E-2</v>
      </c>
      <c r="C5691" s="26">
        <v>0.05</v>
      </c>
      <c r="D5691" s="24">
        <v>1E-3</v>
      </c>
      <c r="E5691" s="26">
        <v>3.0000000000000001E-3</v>
      </c>
      <c r="F5691" s="26">
        <v>1E-3</v>
      </c>
      <c r="G5691" s="26">
        <v>3.0000000000000001E-3</v>
      </c>
      <c r="H5691" s="190" t="s">
        <v>849</v>
      </c>
    </row>
    <row r="5692" spans="1:8" ht="16.5" thickBot="1">
      <c r="A5692" s="12" t="s">
        <v>32</v>
      </c>
      <c r="B5692" s="24">
        <v>0</v>
      </c>
      <c r="C5692" s="26">
        <v>0</v>
      </c>
      <c r="D5692" s="24">
        <v>0</v>
      </c>
      <c r="E5692" s="26">
        <v>0</v>
      </c>
      <c r="F5692" s="26">
        <v>0</v>
      </c>
      <c r="G5692" s="26">
        <v>0</v>
      </c>
      <c r="H5692" s="190" t="s">
        <v>854</v>
      </c>
    </row>
    <row r="5693" spans="1:8" ht="16.5" thickBot="1">
      <c r="A5693" s="12" t="s">
        <v>33</v>
      </c>
      <c r="B5693" s="24">
        <v>31.798999999999999</v>
      </c>
      <c r="C5693" s="26">
        <v>91.517629331993973</v>
      </c>
      <c r="D5693" s="24">
        <v>31.515000000000001</v>
      </c>
      <c r="E5693" s="26">
        <v>92.806523267257134</v>
      </c>
      <c r="F5693" s="26">
        <v>43.511000000000003</v>
      </c>
      <c r="G5693" s="26">
        <v>143.21</v>
      </c>
      <c r="H5693" s="190" t="s">
        <v>852</v>
      </c>
    </row>
    <row r="5694" spans="1:8" ht="16.5" thickBot="1">
      <c r="A5694" s="12" t="s">
        <v>34</v>
      </c>
      <c r="B5694" s="24">
        <v>0.14599999999999999</v>
      </c>
      <c r="C5694" s="26">
        <v>7.9000000000000001E-2</v>
      </c>
      <c r="D5694" s="24">
        <v>0.13300000000000001</v>
      </c>
      <c r="E5694" s="26">
        <v>5.8999999999999997E-2</v>
      </c>
      <c r="F5694" s="26">
        <v>6.0999999999999999E-2</v>
      </c>
      <c r="G5694" s="26">
        <v>4.8000000000000001E-2</v>
      </c>
      <c r="H5694" s="190" t="s">
        <v>850</v>
      </c>
    </row>
    <row r="5695" spans="1:8" ht="16.5" thickBot="1">
      <c r="A5695" s="12" t="s">
        <v>35</v>
      </c>
      <c r="B5695" s="24">
        <v>0</v>
      </c>
      <c r="C5695" s="26">
        <v>0</v>
      </c>
      <c r="D5695" s="24">
        <v>0</v>
      </c>
      <c r="E5695" s="26">
        <v>0</v>
      </c>
      <c r="F5695" s="26">
        <v>0</v>
      </c>
      <c r="G5695" s="26">
        <v>0</v>
      </c>
      <c r="H5695" s="190" t="s">
        <v>36</v>
      </c>
    </row>
    <row r="5696" spans="1:8" ht="16.5" thickBot="1">
      <c r="A5696" s="54" t="s">
        <v>37</v>
      </c>
      <c r="B5696" s="24">
        <v>0.38159999999999999</v>
      </c>
      <c r="C5696" s="26">
        <v>0.62842067584052042</v>
      </c>
      <c r="D5696" s="27">
        <v>0</v>
      </c>
      <c r="E5696" s="28">
        <v>0</v>
      </c>
      <c r="F5696" s="26">
        <v>0</v>
      </c>
      <c r="G5696" s="26">
        <v>0</v>
      </c>
      <c r="H5696" s="189" t="s">
        <v>38</v>
      </c>
    </row>
    <row r="5697" spans="1:8" ht="16.5" thickBot="1">
      <c r="A5697" s="75" t="s">
        <v>552</v>
      </c>
      <c r="B5697" s="77">
        <f t="shared" ref="B5697" si="836">SUM(B5675:B5696)</f>
        <v>215.836052</v>
      </c>
      <c r="C5697" s="77">
        <f t="shared" ref="C5697" si="837">SUM(C5675:C5696)</f>
        <v>384.12411109861802</v>
      </c>
      <c r="D5697" s="77">
        <f t="shared" ref="D5697" si="838">SUM(D5675:D5696)</f>
        <v>182.03370400000003</v>
      </c>
      <c r="E5697" s="77">
        <f t="shared" ref="E5697:G5697" si="839">SUM(E5675:E5696)</f>
        <v>406.39728833684717</v>
      </c>
      <c r="F5697" s="77">
        <f t="shared" si="839"/>
        <v>156.71100000000001</v>
      </c>
      <c r="G5697" s="77">
        <f t="shared" si="839"/>
        <v>328.86799999999999</v>
      </c>
      <c r="H5697" s="118" t="s">
        <v>855</v>
      </c>
    </row>
    <row r="5698" spans="1:8" ht="16.5" thickBot="1">
      <c r="A5698" s="75" t="s">
        <v>545</v>
      </c>
      <c r="B5698" s="77">
        <v>7828.6940000000004</v>
      </c>
      <c r="C5698" s="77">
        <v>11918.08</v>
      </c>
      <c r="D5698" s="77">
        <v>9839.5640000000003</v>
      </c>
      <c r="E5698" s="77">
        <v>14979.34</v>
      </c>
      <c r="F5698" s="126">
        <f>D5698/E5698*G5698</f>
        <v>11481.763685234731</v>
      </c>
      <c r="G5698" s="126">
        <v>17479.356</v>
      </c>
      <c r="H5698" s="112" t="s">
        <v>553</v>
      </c>
    </row>
    <row r="5703" spans="1:8">
      <c r="A5703" s="119" t="s">
        <v>604</v>
      </c>
      <c r="H5703" s="121" t="s">
        <v>605</v>
      </c>
    </row>
    <row r="5704" spans="1:8">
      <c r="A5704" s="97" t="s">
        <v>810</v>
      </c>
      <c r="F5704" s="173"/>
      <c r="G5704" s="173"/>
      <c r="H5704" s="174" t="s">
        <v>473</v>
      </c>
    </row>
    <row r="5705" spans="1:8" ht="16.5" customHeight="1" thickBot="1">
      <c r="A5705" s="68" t="s">
        <v>43</v>
      </c>
      <c r="E5705" s="38"/>
      <c r="F5705" s="173"/>
      <c r="G5705" s="175" t="s">
        <v>477</v>
      </c>
      <c r="H5705" s="175" t="s">
        <v>476</v>
      </c>
    </row>
    <row r="5706" spans="1:8" ht="16.5" thickBot="1">
      <c r="A5706" s="55" t="s">
        <v>7</v>
      </c>
      <c r="B5706" s="238">
        <v>2016</v>
      </c>
      <c r="C5706" s="239"/>
      <c r="D5706" s="238">
        <v>2017</v>
      </c>
      <c r="E5706" s="239"/>
      <c r="F5706" s="240">
        <v>2018</v>
      </c>
      <c r="G5706" s="241"/>
      <c r="H5706" s="176" t="s">
        <v>3</v>
      </c>
    </row>
    <row r="5707" spans="1:8">
      <c r="A5707" s="57"/>
      <c r="B5707" s="54" t="s">
        <v>46</v>
      </c>
      <c r="C5707" s="100" t="s">
        <v>47</v>
      </c>
      <c r="D5707" s="103" t="s">
        <v>46</v>
      </c>
      <c r="E5707" s="22" t="s">
        <v>47</v>
      </c>
      <c r="F5707" s="177" t="s">
        <v>46</v>
      </c>
      <c r="G5707" s="178" t="s">
        <v>47</v>
      </c>
      <c r="H5707" s="179"/>
    </row>
    <row r="5708" spans="1:8" ht="16.5" thickBot="1">
      <c r="A5708" s="59"/>
      <c r="B5708" s="23" t="s">
        <v>48</v>
      </c>
      <c r="C5708" s="23" t="s">
        <v>49</v>
      </c>
      <c r="D5708" s="107" t="s">
        <v>48</v>
      </c>
      <c r="E5708" s="2" t="s">
        <v>49</v>
      </c>
      <c r="F5708" s="180" t="s">
        <v>48</v>
      </c>
      <c r="G5708" s="181" t="s">
        <v>49</v>
      </c>
      <c r="H5708" s="182"/>
    </row>
    <row r="5709" spans="1:8" ht="17.25" thickTop="1" thickBot="1">
      <c r="A5709" s="12" t="s">
        <v>13</v>
      </c>
      <c r="B5709" s="24">
        <v>4.2038624999999996E-2</v>
      </c>
      <c r="C5709" s="26">
        <v>0.87301061449999995</v>
      </c>
      <c r="D5709" s="24">
        <v>0</v>
      </c>
      <c r="E5709" s="26">
        <v>0</v>
      </c>
      <c r="F5709" s="164">
        <v>0</v>
      </c>
      <c r="G5709" s="164">
        <v>0</v>
      </c>
      <c r="H5709" s="183" t="s">
        <v>819</v>
      </c>
    </row>
    <row r="5710" spans="1:8" ht="16.5" thickBot="1">
      <c r="A5710" s="12" t="s">
        <v>14</v>
      </c>
      <c r="B5710" s="24">
        <v>2.2509999999999999</v>
      </c>
      <c r="C5710" s="26">
        <v>3.0329999999999999</v>
      </c>
      <c r="D5710" s="24">
        <v>5.3220000000000001</v>
      </c>
      <c r="E5710" s="26">
        <v>10.773</v>
      </c>
      <c r="F5710" s="164">
        <v>2.5609999999999999</v>
      </c>
      <c r="G5710" s="164">
        <v>6.7229999999999999</v>
      </c>
      <c r="H5710" s="183" t="s">
        <v>840</v>
      </c>
    </row>
    <row r="5711" spans="1:8" ht="16.5" thickBot="1">
      <c r="A5711" s="12" t="s">
        <v>15</v>
      </c>
      <c r="B5711" s="24">
        <v>3.593</v>
      </c>
      <c r="C5711" s="26">
        <v>1.482</v>
      </c>
      <c r="D5711" s="24">
        <v>3.12</v>
      </c>
      <c r="E5711" s="26">
        <v>1.9930000000000001</v>
      </c>
      <c r="F5711" s="164">
        <v>0.104</v>
      </c>
      <c r="G5711" s="164">
        <v>0.39200000000000002</v>
      </c>
      <c r="H5711" s="183" t="s">
        <v>841</v>
      </c>
    </row>
    <row r="5712" spans="1:8" ht="16.5" thickBot="1">
      <c r="A5712" s="12" t="s">
        <v>16</v>
      </c>
      <c r="B5712" s="24">
        <v>0.67097200000000001</v>
      </c>
      <c r="C5712" s="26">
        <v>0.5014008381299</v>
      </c>
      <c r="D5712" s="24">
        <v>0.57099999999999995</v>
      </c>
      <c r="E5712" s="26">
        <v>0.19700000000000001</v>
      </c>
      <c r="F5712" s="164">
        <v>0</v>
      </c>
      <c r="G5712" s="164">
        <v>0</v>
      </c>
      <c r="H5712" s="183" t="s">
        <v>844</v>
      </c>
    </row>
    <row r="5713" spans="1:8" ht="16.5" thickBot="1">
      <c r="A5713" s="12" t="s">
        <v>17</v>
      </c>
      <c r="B5713" s="24">
        <v>0</v>
      </c>
      <c r="C5713" s="26">
        <v>0</v>
      </c>
      <c r="D5713" s="24">
        <v>0</v>
      </c>
      <c r="E5713" s="26">
        <v>0</v>
      </c>
      <c r="F5713" s="184">
        <v>0</v>
      </c>
      <c r="G5713" s="164">
        <v>0</v>
      </c>
      <c r="H5713" s="183" t="s">
        <v>845</v>
      </c>
    </row>
    <row r="5714" spans="1:8" ht="16.5" thickBot="1">
      <c r="A5714" s="12" t="s">
        <v>18</v>
      </c>
      <c r="B5714" s="24">
        <v>0</v>
      </c>
      <c r="C5714" s="26">
        <v>0</v>
      </c>
      <c r="D5714" s="24">
        <v>0</v>
      </c>
      <c r="E5714" s="26">
        <v>0</v>
      </c>
      <c r="F5714" s="184">
        <v>0</v>
      </c>
      <c r="G5714" s="164">
        <v>0</v>
      </c>
      <c r="H5714" s="183" t="s">
        <v>820</v>
      </c>
    </row>
    <row r="5715" spans="1:8" ht="16.5" thickBot="1">
      <c r="A5715" s="12" t="s">
        <v>19</v>
      </c>
      <c r="B5715" s="24">
        <v>0</v>
      </c>
      <c r="C5715" s="26">
        <v>0</v>
      </c>
      <c r="D5715" s="24">
        <v>0</v>
      </c>
      <c r="E5715" s="26">
        <v>0</v>
      </c>
      <c r="F5715" s="164">
        <v>0.153</v>
      </c>
      <c r="G5715" s="164">
        <v>0.26900000000000002</v>
      </c>
      <c r="H5715" s="183" t="s">
        <v>20</v>
      </c>
    </row>
    <row r="5716" spans="1:8" ht="16.5" thickBot="1">
      <c r="A5716" s="12" t="s">
        <v>21</v>
      </c>
      <c r="B5716" s="24">
        <v>0.11599999999999999</v>
      </c>
      <c r="C5716" s="26">
        <v>1.1909000000000001</v>
      </c>
      <c r="D5716" s="24">
        <v>0.52200000000000002</v>
      </c>
      <c r="E5716" s="26">
        <v>0.29399999999999998</v>
      </c>
      <c r="F5716" s="164">
        <v>1.7000000000000001E-2</v>
      </c>
      <c r="G5716" s="164">
        <v>4.0000000000000001E-3</v>
      </c>
      <c r="H5716" s="183" t="s">
        <v>846</v>
      </c>
    </row>
    <row r="5717" spans="1:8" ht="16.5" thickBot="1">
      <c r="A5717" s="12" t="s">
        <v>22</v>
      </c>
      <c r="B5717" s="24">
        <v>64.827680000000001</v>
      </c>
      <c r="C5717" s="26">
        <v>113.44844000000001</v>
      </c>
      <c r="D5717" s="24">
        <v>59.375999999999998</v>
      </c>
      <c r="E5717" s="26">
        <v>138.184</v>
      </c>
      <c r="F5717" s="164">
        <v>91.299000000000007</v>
      </c>
      <c r="G5717" s="164">
        <v>155.84399999999999</v>
      </c>
      <c r="H5717" s="183" t="s">
        <v>847</v>
      </c>
    </row>
    <row r="5718" spans="1:8" ht="16.5" thickBot="1">
      <c r="A5718" s="12" t="s">
        <v>23</v>
      </c>
      <c r="B5718" s="24">
        <v>23.843996500000003</v>
      </c>
      <c r="C5718" s="26">
        <v>46.676818938550809</v>
      </c>
      <c r="D5718" s="24">
        <v>16.292999999999999</v>
      </c>
      <c r="E5718" s="26">
        <v>19.844999999999999</v>
      </c>
      <c r="F5718" s="164">
        <v>13.795999999999999</v>
      </c>
      <c r="G5718" s="164">
        <v>18.791</v>
      </c>
      <c r="H5718" s="183" t="s">
        <v>856</v>
      </c>
    </row>
    <row r="5719" spans="1:8" ht="16.5" thickBot="1">
      <c r="A5719" s="12" t="s">
        <v>24</v>
      </c>
      <c r="B5719" s="24">
        <v>0</v>
      </c>
      <c r="C5719" s="26">
        <v>0</v>
      </c>
      <c r="D5719" s="24">
        <v>0</v>
      </c>
      <c r="E5719" s="26">
        <v>0</v>
      </c>
      <c r="F5719" s="164">
        <v>0</v>
      </c>
      <c r="G5719" s="164">
        <v>0</v>
      </c>
      <c r="H5719" s="183" t="s">
        <v>818</v>
      </c>
    </row>
    <row r="5720" spans="1:8" ht="16.5" thickBot="1">
      <c r="A5720" s="12" t="s">
        <v>25</v>
      </c>
      <c r="B5720" s="24">
        <v>0.441</v>
      </c>
      <c r="C5720" s="26">
        <v>0.65600000000000003</v>
      </c>
      <c r="D5720" s="24">
        <v>0.95899999999999996</v>
      </c>
      <c r="E5720" s="26">
        <v>1.4379999999999999</v>
      </c>
      <c r="F5720" s="164">
        <v>0</v>
      </c>
      <c r="G5720" s="164">
        <v>0</v>
      </c>
      <c r="H5720" s="183" t="s">
        <v>26</v>
      </c>
    </row>
    <row r="5721" spans="1:8" ht="16.5" thickBot="1">
      <c r="A5721" s="12" t="s">
        <v>27</v>
      </c>
      <c r="B5721" s="24">
        <v>2.4000000000000001E-5</v>
      </c>
      <c r="C5721" s="26">
        <v>1.0399999999999999E-4</v>
      </c>
      <c r="D5721" s="24">
        <v>4.7639999999999991E-3</v>
      </c>
      <c r="E5721" s="26">
        <v>1.6822E-3</v>
      </c>
      <c r="F5721" s="164">
        <v>0</v>
      </c>
      <c r="G5721" s="164">
        <v>0</v>
      </c>
      <c r="H5721" s="183" t="s">
        <v>851</v>
      </c>
    </row>
    <row r="5722" spans="1:8" ht="16.5" thickBot="1">
      <c r="A5722" s="12" t="s">
        <v>28</v>
      </c>
      <c r="B5722" s="24">
        <v>1.4E-2</v>
      </c>
      <c r="C5722" s="26">
        <v>2.3E-2</v>
      </c>
      <c r="D5722" s="24">
        <v>0</v>
      </c>
      <c r="E5722" s="26">
        <v>0</v>
      </c>
      <c r="F5722" s="164">
        <v>0</v>
      </c>
      <c r="G5722" s="164">
        <v>0</v>
      </c>
      <c r="H5722" s="183" t="s">
        <v>853</v>
      </c>
    </row>
    <row r="5723" spans="1:8" ht="16.5" thickBot="1">
      <c r="A5723" s="12" t="s">
        <v>29</v>
      </c>
      <c r="B5723" s="24">
        <v>0</v>
      </c>
      <c r="C5723" s="26">
        <v>0</v>
      </c>
      <c r="D5723" s="24">
        <v>0</v>
      </c>
      <c r="E5723" s="26">
        <v>0</v>
      </c>
      <c r="F5723" s="164">
        <v>0</v>
      </c>
      <c r="G5723" s="164">
        <v>0</v>
      </c>
      <c r="H5723" s="183" t="s">
        <v>821</v>
      </c>
    </row>
    <row r="5724" spans="1:8" ht="16.5" thickBot="1">
      <c r="A5724" s="12" t="s">
        <v>30</v>
      </c>
      <c r="B5724" s="24">
        <v>1E-3</v>
      </c>
      <c r="C5724" s="26">
        <v>1E-3</v>
      </c>
      <c r="D5724" s="24">
        <v>7.0000000000000001E-3</v>
      </c>
      <c r="E5724" s="26">
        <v>8.3000000000000004E-2</v>
      </c>
      <c r="F5724" s="164">
        <v>0</v>
      </c>
      <c r="G5724" s="164">
        <v>0</v>
      </c>
      <c r="H5724" s="183" t="s">
        <v>848</v>
      </c>
    </row>
    <row r="5725" spans="1:8" ht="16.5" thickBot="1">
      <c r="A5725" s="12" t="s">
        <v>31</v>
      </c>
      <c r="B5725" s="24">
        <v>0</v>
      </c>
      <c r="C5725" s="26">
        <v>0</v>
      </c>
      <c r="D5725" s="24">
        <v>0</v>
      </c>
      <c r="E5725" s="26">
        <v>0</v>
      </c>
      <c r="F5725" s="164">
        <v>0</v>
      </c>
      <c r="G5725" s="164">
        <v>0</v>
      </c>
      <c r="H5725" s="183" t="s">
        <v>849</v>
      </c>
    </row>
    <row r="5726" spans="1:8" ht="16.5" thickBot="1">
      <c r="A5726" s="12" t="s">
        <v>32</v>
      </c>
      <c r="B5726" s="24">
        <v>0</v>
      </c>
      <c r="C5726" s="26">
        <v>0</v>
      </c>
      <c r="D5726" s="24">
        <v>0</v>
      </c>
      <c r="E5726" s="26">
        <v>0</v>
      </c>
      <c r="F5726" s="164">
        <v>0</v>
      </c>
      <c r="G5726" s="164">
        <v>0</v>
      </c>
      <c r="H5726" s="183" t="s">
        <v>854</v>
      </c>
    </row>
    <row r="5727" spans="1:8" ht="16.5" thickBot="1">
      <c r="A5727" s="12" t="s">
        <v>33</v>
      </c>
      <c r="B5727" s="24">
        <v>31.798999999999999</v>
      </c>
      <c r="C5727" s="26">
        <v>91.517629331993973</v>
      </c>
      <c r="D5727" s="24">
        <v>31.515000000000001</v>
      </c>
      <c r="E5727" s="26">
        <v>92.806523267257134</v>
      </c>
      <c r="F5727" s="164">
        <v>43.511000000000003</v>
      </c>
      <c r="G5727" s="164">
        <v>126.764</v>
      </c>
      <c r="H5727" s="183" t="s">
        <v>852</v>
      </c>
    </row>
    <row r="5728" spans="1:8" ht="16.5" thickBot="1">
      <c r="A5728" s="12" t="s">
        <v>34</v>
      </c>
      <c r="B5728" s="24">
        <v>0.18475</v>
      </c>
      <c r="C5728" s="26">
        <v>0.1707425625</v>
      </c>
      <c r="D5728" s="24">
        <v>0.22900000000000001</v>
      </c>
      <c r="E5728" s="26">
        <v>0.124</v>
      </c>
      <c r="F5728" s="164">
        <v>8.9999999999999993E-3</v>
      </c>
      <c r="G5728" s="164">
        <v>1.2E-2</v>
      </c>
      <c r="H5728" s="183" t="s">
        <v>850</v>
      </c>
    </row>
    <row r="5729" spans="1:8" ht="16.5" thickBot="1">
      <c r="A5729" s="12" t="s">
        <v>35</v>
      </c>
      <c r="B5729" s="24">
        <v>0</v>
      </c>
      <c r="C5729" s="26">
        <v>0</v>
      </c>
      <c r="D5729" s="24">
        <v>0</v>
      </c>
      <c r="E5729" s="26">
        <v>0</v>
      </c>
      <c r="F5729" s="164">
        <v>0</v>
      </c>
      <c r="G5729" s="164">
        <v>0</v>
      </c>
      <c r="H5729" s="183" t="s">
        <v>36</v>
      </c>
    </row>
    <row r="5730" spans="1:8" ht="16.5" thickBot="1">
      <c r="A5730" s="54" t="s">
        <v>37</v>
      </c>
      <c r="B5730" s="27">
        <v>0.38159999999999999</v>
      </c>
      <c r="C5730" s="28">
        <v>0.62842067584052042</v>
      </c>
      <c r="D5730" s="27">
        <v>0</v>
      </c>
      <c r="E5730" s="28">
        <v>0</v>
      </c>
      <c r="F5730" s="164">
        <v>0</v>
      </c>
      <c r="G5730" s="164">
        <v>0</v>
      </c>
      <c r="H5730" s="185" t="s">
        <v>38</v>
      </c>
    </row>
    <row r="5731" spans="1:8" ht="16.5" thickBot="1">
      <c r="A5731" s="75" t="s">
        <v>552</v>
      </c>
      <c r="B5731" s="77">
        <f t="shared" ref="B5731" si="840">SUM(B5709:B5730)</f>
        <v>128.166061125</v>
      </c>
      <c r="C5731" s="77">
        <f t="shared" ref="C5731" si="841">SUM(C5709:C5730)</f>
        <v>260.2024669615152</v>
      </c>
      <c r="D5731" s="77">
        <f t="shared" ref="D5731" si="842">SUM(D5709:D5730)</f>
        <v>117.91876400000001</v>
      </c>
      <c r="E5731" s="77">
        <f t="shared" ref="E5731" si="843">SUM(E5709:E5730)</f>
        <v>265.73920546725714</v>
      </c>
      <c r="F5731" s="165">
        <v>151.44999999999999</v>
      </c>
      <c r="G5731" s="165">
        <v>308.79899999999998</v>
      </c>
      <c r="H5731" s="186" t="s">
        <v>855</v>
      </c>
    </row>
    <row r="5732" spans="1:8" ht="16.5" thickBot="1">
      <c r="A5732" s="75" t="s">
        <v>545</v>
      </c>
      <c r="B5732" s="77">
        <v>7706.4759999999997</v>
      </c>
      <c r="C5732" s="77">
        <v>11583.343999999999</v>
      </c>
      <c r="D5732" s="77">
        <v>9880.9110888931555</v>
      </c>
      <c r="E5732" s="77">
        <v>14851.664000000001</v>
      </c>
      <c r="F5732" s="165">
        <f>D5732/E5732*G5732</f>
        <v>10628.76568163425</v>
      </c>
      <c r="G5732" s="165">
        <v>15975.739</v>
      </c>
      <c r="H5732" s="166" t="s">
        <v>553</v>
      </c>
    </row>
    <row r="5735" spans="1:8">
      <c r="A5735" s="119" t="s">
        <v>606</v>
      </c>
      <c r="H5735" s="121" t="s">
        <v>607</v>
      </c>
    </row>
    <row r="5736" spans="1:8">
      <c r="A5736" s="97" t="s">
        <v>811</v>
      </c>
      <c r="H5736" s="48" t="s">
        <v>474</v>
      </c>
    </row>
    <row r="5737" spans="1:8" ht="16.5" customHeight="1" thickBot="1">
      <c r="A5737" s="68" t="s">
        <v>43</v>
      </c>
      <c r="E5737" s="38"/>
      <c r="G5737" s="38" t="s">
        <v>477</v>
      </c>
      <c r="H5737" s="38" t="s">
        <v>476</v>
      </c>
    </row>
    <row r="5738" spans="1:8" ht="16.5" thickBot="1">
      <c r="A5738" s="55" t="s">
        <v>7</v>
      </c>
      <c r="B5738" s="238">
        <v>2016</v>
      </c>
      <c r="C5738" s="239"/>
      <c r="D5738" s="238">
        <v>2017</v>
      </c>
      <c r="E5738" s="239"/>
      <c r="F5738" s="238">
        <v>2018</v>
      </c>
      <c r="G5738" s="239"/>
      <c r="H5738" s="56" t="s">
        <v>3</v>
      </c>
    </row>
    <row r="5739" spans="1:8">
      <c r="A5739" s="57"/>
      <c r="B5739" s="54" t="s">
        <v>46</v>
      </c>
      <c r="C5739" s="100" t="s">
        <v>47</v>
      </c>
      <c r="D5739" s="103" t="s">
        <v>46</v>
      </c>
      <c r="E5739" s="22" t="s">
        <v>47</v>
      </c>
      <c r="F5739" s="103" t="s">
        <v>46</v>
      </c>
      <c r="G5739" s="22" t="s">
        <v>47</v>
      </c>
      <c r="H5739" s="58"/>
    </row>
    <row r="5740" spans="1:8" ht="16.5" thickBot="1">
      <c r="A5740" s="59"/>
      <c r="B5740" s="23" t="s">
        <v>48</v>
      </c>
      <c r="C5740" s="23" t="s">
        <v>49</v>
      </c>
      <c r="D5740" s="107" t="s">
        <v>48</v>
      </c>
      <c r="E5740" s="2" t="s">
        <v>49</v>
      </c>
      <c r="F5740" s="107" t="s">
        <v>48</v>
      </c>
      <c r="G5740" s="2" t="s">
        <v>49</v>
      </c>
      <c r="H5740" s="60"/>
    </row>
    <row r="5741" spans="1:8" ht="17.25" thickTop="1" thickBot="1">
      <c r="A5741" s="12" t="s">
        <v>13</v>
      </c>
      <c r="B5741" s="24">
        <v>3.3821300000000001</v>
      </c>
      <c r="C5741" s="26">
        <v>3.19</v>
      </c>
      <c r="D5741" s="24">
        <v>3.48359</v>
      </c>
      <c r="E5741" s="26">
        <v>3.29</v>
      </c>
      <c r="F5741" s="26">
        <f>D5741/E5741*G5741</f>
        <v>51.411011811550161</v>
      </c>
      <c r="G5741" s="26">
        <v>48.554000000000002</v>
      </c>
      <c r="H5741" s="109" t="s">
        <v>819</v>
      </c>
    </row>
    <row r="5742" spans="1:8" ht="16.5" thickBot="1">
      <c r="A5742" s="12" t="s">
        <v>14</v>
      </c>
      <c r="B5742" s="24">
        <v>554.56799999999998</v>
      </c>
      <c r="C5742" s="26">
        <v>215.64099999999999</v>
      </c>
      <c r="D5742" s="24">
        <v>510.48099999999999</v>
      </c>
      <c r="E5742" s="26">
        <v>187.89400000000001</v>
      </c>
      <c r="F5742" s="26">
        <f t="shared" ref="F5742:F5764" si="844">D5742/E5742*G5742</f>
        <v>522.83997936602555</v>
      </c>
      <c r="G5742" s="26">
        <v>192.44300000000001</v>
      </c>
      <c r="H5742" s="109" t="s">
        <v>840</v>
      </c>
    </row>
    <row r="5743" spans="1:8" ht="16.5" thickBot="1">
      <c r="A5743" s="12" t="s">
        <v>15</v>
      </c>
      <c r="B5743" s="24">
        <v>1.887</v>
      </c>
      <c r="C5743" s="26">
        <v>0.38600000000000001</v>
      </c>
      <c r="D5743" s="24">
        <v>2.2400000000000002</v>
      </c>
      <c r="E5743" s="26">
        <v>0.46800000000000003</v>
      </c>
      <c r="F5743" s="26">
        <f t="shared" si="844"/>
        <v>0.66051282051282056</v>
      </c>
      <c r="G5743" s="26">
        <v>0.13800000000000001</v>
      </c>
      <c r="H5743" s="109" t="s">
        <v>841</v>
      </c>
    </row>
    <row r="5744" spans="1:8" ht="16.5" thickBot="1">
      <c r="A5744" s="12" t="s">
        <v>16</v>
      </c>
      <c r="B5744" s="24">
        <v>76.049000000000007</v>
      </c>
      <c r="C5744" s="26">
        <v>16.738</v>
      </c>
      <c r="D5744" s="24">
        <v>67.876000000000005</v>
      </c>
      <c r="E5744" s="26">
        <v>17.957999999999998</v>
      </c>
      <c r="F5744" s="26">
        <f t="shared" si="844"/>
        <v>164.98426328098898</v>
      </c>
      <c r="G5744" s="26">
        <v>43.65</v>
      </c>
      <c r="H5744" s="109" t="s">
        <v>844</v>
      </c>
    </row>
    <row r="5745" spans="1:8" ht="16.5" thickBot="1">
      <c r="A5745" s="12" t="s">
        <v>17</v>
      </c>
      <c r="B5745" s="24">
        <v>0.23</v>
      </c>
      <c r="C5745" s="26">
        <v>2.4E-2</v>
      </c>
      <c r="D5745" s="24">
        <v>1.073</v>
      </c>
      <c r="E5745" s="26">
        <v>9.9000000000000005E-2</v>
      </c>
      <c r="F5745" s="26">
        <f t="shared" si="844"/>
        <v>11.434494949494947</v>
      </c>
      <c r="G5745" s="26">
        <v>1.0549999999999999</v>
      </c>
      <c r="H5745" s="109" t="s">
        <v>845</v>
      </c>
    </row>
    <row r="5746" spans="1:8" ht="16.5" thickBot="1">
      <c r="A5746" s="12" t="s">
        <v>18</v>
      </c>
      <c r="B5746" s="24">
        <v>0</v>
      </c>
      <c r="C5746" s="26">
        <v>0</v>
      </c>
      <c r="D5746" s="24">
        <v>0</v>
      </c>
      <c r="E5746" s="26">
        <v>0</v>
      </c>
      <c r="F5746" s="26">
        <v>0</v>
      </c>
      <c r="G5746" s="26">
        <v>0</v>
      </c>
      <c r="H5746" s="109" t="s">
        <v>820</v>
      </c>
    </row>
    <row r="5747" spans="1:8" ht="16.5" thickBot="1">
      <c r="A5747" s="12" t="s">
        <v>19</v>
      </c>
      <c r="B5747" s="24">
        <v>0</v>
      </c>
      <c r="C5747" s="26">
        <v>0</v>
      </c>
      <c r="D5747" s="24">
        <v>2E-3</v>
      </c>
      <c r="E5747" s="26">
        <v>1E-3</v>
      </c>
      <c r="F5747" s="26">
        <f t="shared" si="844"/>
        <v>0.03</v>
      </c>
      <c r="G5747" s="26">
        <v>1.4999999999999999E-2</v>
      </c>
      <c r="H5747" s="109" t="s">
        <v>20</v>
      </c>
    </row>
    <row r="5748" spans="1:8" ht="16.5" thickBot="1">
      <c r="A5748" s="12" t="s">
        <v>21</v>
      </c>
      <c r="B5748" s="24">
        <v>51.478000000000002</v>
      </c>
      <c r="C5748" s="26">
        <v>25.841000000000001</v>
      </c>
      <c r="D5748" s="24">
        <v>61.052</v>
      </c>
      <c r="E5748" s="26">
        <v>30.024000000000001</v>
      </c>
      <c r="F5748" s="26">
        <f t="shared" si="844"/>
        <v>75.564660671462818</v>
      </c>
      <c r="G5748" s="26">
        <v>37.161000000000001</v>
      </c>
      <c r="H5748" s="109" t="s">
        <v>846</v>
      </c>
    </row>
    <row r="5749" spans="1:8" ht="16.5" thickBot="1">
      <c r="A5749" s="12" t="s">
        <v>22</v>
      </c>
      <c r="B5749" s="24">
        <v>294.92</v>
      </c>
      <c r="C5749" s="26">
        <v>77.346000000000004</v>
      </c>
      <c r="D5749" s="24">
        <v>102.15</v>
      </c>
      <c r="E5749" s="26">
        <v>24.140999999999998</v>
      </c>
      <c r="F5749" s="26">
        <f t="shared" si="844"/>
        <v>104.24030694668824</v>
      </c>
      <c r="G5749" s="26">
        <v>24.635000000000002</v>
      </c>
      <c r="H5749" s="109" t="s">
        <v>847</v>
      </c>
    </row>
    <row r="5750" spans="1:8" ht="16.5" thickBot="1">
      <c r="A5750" s="12" t="s">
        <v>23</v>
      </c>
      <c r="B5750" s="24">
        <v>0.45200000000000001</v>
      </c>
      <c r="C5750" s="26">
        <v>0.248</v>
      </c>
      <c r="D5750" s="24">
        <v>0.26700000000000002</v>
      </c>
      <c r="E5750" s="26">
        <v>0.38900000000000001</v>
      </c>
      <c r="F5750" s="26">
        <f t="shared" si="844"/>
        <v>0.34936503856041135</v>
      </c>
      <c r="G5750" s="26">
        <v>0.50900000000000001</v>
      </c>
      <c r="H5750" s="109" t="s">
        <v>856</v>
      </c>
    </row>
    <row r="5751" spans="1:8" ht="16.5" thickBot="1">
      <c r="A5751" s="12" t="s">
        <v>24</v>
      </c>
      <c r="B5751" s="24">
        <v>0.13900000000000001</v>
      </c>
      <c r="C5751" s="26">
        <v>4.4999999999999998E-2</v>
      </c>
      <c r="D5751" s="24">
        <v>2E-3</v>
      </c>
      <c r="E5751" s="26">
        <v>1E-3</v>
      </c>
      <c r="F5751" s="26">
        <f t="shared" si="844"/>
        <v>0</v>
      </c>
      <c r="G5751" s="26">
        <v>0</v>
      </c>
      <c r="H5751" s="109" t="s">
        <v>818</v>
      </c>
    </row>
    <row r="5752" spans="1:8" ht="16.5" thickBot="1">
      <c r="A5752" s="12" t="s">
        <v>25</v>
      </c>
      <c r="B5752" s="24">
        <v>0.26</v>
      </c>
      <c r="C5752" s="26">
        <v>0.10199999999999999</v>
      </c>
      <c r="D5752" s="24">
        <v>4.4999999999999998E-2</v>
      </c>
      <c r="E5752" s="26">
        <v>9.8000000000000004E-2</v>
      </c>
      <c r="F5752" s="26">
        <f t="shared" si="844"/>
        <v>4.3622448979591832E-2</v>
      </c>
      <c r="G5752" s="26">
        <v>9.5000000000000001E-2</v>
      </c>
      <c r="H5752" s="109" t="s">
        <v>26</v>
      </c>
    </row>
    <row r="5753" spans="1:8" ht="16.5" thickBot="1">
      <c r="A5753" s="12" t="s">
        <v>27</v>
      </c>
      <c r="B5753" s="24">
        <v>77.64122900000001</v>
      </c>
      <c r="C5753" s="26">
        <v>27.197300000000006</v>
      </c>
      <c r="D5753" s="24">
        <v>63.270710999999999</v>
      </c>
      <c r="E5753" s="26">
        <v>35.952638799999995</v>
      </c>
      <c r="F5753" s="26">
        <f t="shared" si="844"/>
        <v>0</v>
      </c>
      <c r="G5753" s="26">
        <v>0</v>
      </c>
      <c r="H5753" s="109" t="s">
        <v>851</v>
      </c>
    </row>
    <row r="5754" spans="1:8" ht="16.5" thickBot="1">
      <c r="A5754" s="12" t="s">
        <v>28</v>
      </c>
      <c r="B5754" s="24">
        <v>8.580351165869331</v>
      </c>
      <c r="C5754" s="26">
        <v>3.0659999999999998</v>
      </c>
      <c r="D5754" s="24">
        <v>0</v>
      </c>
      <c r="E5754" s="26">
        <v>0</v>
      </c>
      <c r="F5754" s="26">
        <v>0</v>
      </c>
      <c r="G5754" s="26">
        <v>0.11899999999999999</v>
      </c>
      <c r="H5754" s="109" t="s">
        <v>853</v>
      </c>
    </row>
    <row r="5755" spans="1:8" ht="16.5" thickBot="1">
      <c r="A5755" s="12" t="s">
        <v>29</v>
      </c>
      <c r="B5755" s="24">
        <v>0</v>
      </c>
      <c r="C5755" s="26">
        <v>0</v>
      </c>
      <c r="D5755" s="24">
        <v>0</v>
      </c>
      <c r="E5755" s="26">
        <v>0</v>
      </c>
      <c r="F5755" s="26">
        <v>0</v>
      </c>
      <c r="G5755" s="26">
        <v>0</v>
      </c>
      <c r="H5755" s="109" t="s">
        <v>821</v>
      </c>
    </row>
    <row r="5756" spans="1:8" ht="16.5" thickBot="1">
      <c r="A5756" s="12" t="s">
        <v>30</v>
      </c>
      <c r="B5756" s="24">
        <v>1.0189999999999999</v>
      </c>
      <c r="C5756" s="26">
        <v>0.39600000000000002</v>
      </c>
      <c r="D5756" s="24">
        <v>1.5660000000000001</v>
      </c>
      <c r="E5756" s="26">
        <v>0.55700000000000005</v>
      </c>
      <c r="F5756" s="26">
        <f t="shared" si="844"/>
        <v>0.62133931777378804</v>
      </c>
      <c r="G5756" s="26">
        <v>0.221</v>
      </c>
      <c r="H5756" s="109" t="s">
        <v>848</v>
      </c>
    </row>
    <row r="5757" spans="1:8" ht="16.5" thickBot="1">
      <c r="A5757" s="12" t="s">
        <v>31</v>
      </c>
      <c r="B5757" s="24">
        <v>0</v>
      </c>
      <c r="C5757" s="26">
        <v>0</v>
      </c>
      <c r="D5757" s="24">
        <v>0.32300000000000001</v>
      </c>
      <c r="E5757" s="26">
        <v>0.12</v>
      </c>
      <c r="F5757" s="26">
        <f t="shared" si="844"/>
        <v>7.2109750000000004</v>
      </c>
      <c r="G5757" s="26">
        <v>2.6789999999999998</v>
      </c>
      <c r="H5757" s="109" t="s">
        <v>849</v>
      </c>
    </row>
    <row r="5758" spans="1:8" ht="16.5" thickBot="1">
      <c r="A5758" s="12" t="s">
        <v>32</v>
      </c>
      <c r="B5758" s="24">
        <v>5.7000000000000002E-2</v>
      </c>
      <c r="C5758" s="26">
        <v>2.1000000000000001E-2</v>
      </c>
      <c r="D5758" s="24">
        <v>0</v>
      </c>
      <c r="E5758" s="26">
        <v>0</v>
      </c>
      <c r="F5758" s="26">
        <v>0</v>
      </c>
      <c r="G5758" s="26">
        <v>0</v>
      </c>
      <c r="H5758" s="109" t="s">
        <v>854</v>
      </c>
    </row>
    <row r="5759" spans="1:8" ht="16.5" thickBot="1">
      <c r="A5759" s="12" t="s">
        <v>33</v>
      </c>
      <c r="B5759" s="24">
        <v>332.452</v>
      </c>
      <c r="C5759" s="26">
        <v>96.598292315419386</v>
      </c>
      <c r="D5759" s="24">
        <v>646.55100000000004</v>
      </c>
      <c r="E5759" s="26">
        <v>102.13996907071559</v>
      </c>
      <c r="F5759" s="26">
        <f t="shared" si="844"/>
        <v>683.39841049563154</v>
      </c>
      <c r="G5759" s="26">
        <v>107.961</v>
      </c>
      <c r="H5759" s="109" t="s">
        <v>852</v>
      </c>
    </row>
    <row r="5760" spans="1:8" ht="16.5" thickBot="1">
      <c r="A5760" s="12" t="s">
        <v>34</v>
      </c>
      <c r="B5760" s="24">
        <v>147.108</v>
      </c>
      <c r="C5760" s="26">
        <v>173.261</v>
      </c>
      <c r="D5760" s="24">
        <v>145.65899999999999</v>
      </c>
      <c r="E5760" s="26">
        <v>156.24299999999999</v>
      </c>
      <c r="F5760" s="26">
        <f t="shared" si="844"/>
        <v>137.81403744167739</v>
      </c>
      <c r="G5760" s="26">
        <v>147.828</v>
      </c>
      <c r="H5760" s="109" t="s">
        <v>850</v>
      </c>
    </row>
    <row r="5761" spans="1:8" ht="16.5" thickBot="1">
      <c r="A5761" s="12" t="s">
        <v>35</v>
      </c>
      <c r="B5761" s="24">
        <v>74.516000000000005</v>
      </c>
      <c r="C5761" s="26">
        <v>94.471999999999994</v>
      </c>
      <c r="D5761" s="24">
        <v>120.246</v>
      </c>
      <c r="E5761" s="26">
        <v>139.52500000000001</v>
      </c>
      <c r="F5761" s="26">
        <f t="shared" si="844"/>
        <v>0</v>
      </c>
      <c r="G5761" s="26">
        <v>0</v>
      </c>
      <c r="H5761" s="109" t="s">
        <v>36</v>
      </c>
    </row>
    <row r="5762" spans="1:8" ht="16.5" thickBot="1">
      <c r="A5762" s="54" t="s">
        <v>37</v>
      </c>
      <c r="B5762" s="27">
        <v>42.582999999999998</v>
      </c>
      <c r="C5762" s="28">
        <v>8.7759999999999998</v>
      </c>
      <c r="D5762" s="27">
        <v>54.087000000000003</v>
      </c>
      <c r="E5762" s="28">
        <v>8.4290000000000003</v>
      </c>
      <c r="F5762" s="26">
        <f t="shared" si="844"/>
        <v>74.235674813145096</v>
      </c>
      <c r="G5762" s="26">
        <v>11.569000000000001</v>
      </c>
      <c r="H5762" s="108" t="s">
        <v>38</v>
      </c>
    </row>
    <row r="5763" spans="1:8" ht="16.5" thickBot="1">
      <c r="A5763" s="75" t="s">
        <v>552</v>
      </c>
      <c r="B5763" s="77">
        <f t="shared" ref="B5763" si="845">SUM(B5741:B5762)</f>
        <v>1667.3217101658693</v>
      </c>
      <c r="C5763" s="77">
        <f t="shared" ref="C5763" si="846">SUM(C5741:C5762)</f>
        <v>743.3485923154193</v>
      </c>
      <c r="D5763" s="77">
        <f t="shared" ref="D5763" si="847">SUM(D5741:D5762)</f>
        <v>1780.3743010000003</v>
      </c>
      <c r="E5763" s="77">
        <f t="shared" ref="E5763:G5763" si="848">SUM(E5741:E5762)</f>
        <v>707.32960787071556</v>
      </c>
      <c r="F5763" s="126">
        <f t="shared" si="844"/>
        <v>1557.1192020248975</v>
      </c>
      <c r="G5763" s="77">
        <f t="shared" si="848"/>
        <v>618.63200000000006</v>
      </c>
      <c r="H5763" s="118" t="s">
        <v>855</v>
      </c>
    </row>
    <row r="5764" spans="1:8" ht="16.5" thickBot="1">
      <c r="A5764" s="75" t="s">
        <v>545</v>
      </c>
      <c r="B5764" s="77">
        <v>164194.44500000001</v>
      </c>
      <c r="C5764" s="77">
        <v>68138.438999999998</v>
      </c>
      <c r="D5764" s="77">
        <v>164720.723</v>
      </c>
      <c r="E5764" s="77">
        <v>70062.921000000002</v>
      </c>
      <c r="F5764" s="126">
        <f t="shared" si="844"/>
        <v>186420.1442062865</v>
      </c>
      <c r="G5764" s="126">
        <v>79292.633000000002</v>
      </c>
      <c r="H5764" s="112" t="s">
        <v>553</v>
      </c>
    </row>
    <row r="5773" spans="1:8">
      <c r="A5773" s="119" t="s">
        <v>608</v>
      </c>
      <c r="G5773" s="4">
        <v>232301</v>
      </c>
      <c r="H5773" s="121" t="s">
        <v>609</v>
      </c>
    </row>
    <row r="5774" spans="1:8" ht="15.75" customHeight="1">
      <c r="A5774" s="233" t="s">
        <v>812</v>
      </c>
      <c r="B5774" s="233"/>
      <c r="C5774" s="233"/>
      <c r="H5774" s="49" t="s">
        <v>475</v>
      </c>
    </row>
    <row r="5775" spans="1:8" ht="16.5" customHeight="1" thickBot="1">
      <c r="A5775" s="68" t="s">
        <v>43</v>
      </c>
      <c r="E5775" s="38"/>
      <c r="G5775" s="38" t="s">
        <v>477</v>
      </c>
      <c r="H5775" s="38" t="s">
        <v>476</v>
      </c>
    </row>
    <row r="5776" spans="1:8" ht="16.5" thickBot="1">
      <c r="A5776" s="55" t="s">
        <v>7</v>
      </c>
      <c r="B5776" s="238">
        <v>2016</v>
      </c>
      <c r="C5776" s="239"/>
      <c r="D5776" s="238">
        <v>2017</v>
      </c>
      <c r="E5776" s="239"/>
      <c r="F5776" s="238">
        <v>2018</v>
      </c>
      <c r="G5776" s="239"/>
      <c r="H5776" s="56" t="s">
        <v>3</v>
      </c>
    </row>
    <row r="5777" spans="1:8">
      <c r="A5777" s="57"/>
      <c r="B5777" s="54" t="s">
        <v>46</v>
      </c>
      <c r="C5777" s="100" t="s">
        <v>47</v>
      </c>
      <c r="D5777" s="103" t="s">
        <v>46</v>
      </c>
      <c r="E5777" s="22" t="s">
        <v>47</v>
      </c>
      <c r="F5777" s="103" t="s">
        <v>46</v>
      </c>
      <c r="G5777" s="22" t="s">
        <v>47</v>
      </c>
      <c r="H5777" s="58"/>
    </row>
    <row r="5778" spans="1:8" ht="16.5" thickBot="1">
      <c r="A5778" s="59"/>
      <c r="B5778" s="23" t="s">
        <v>48</v>
      </c>
      <c r="C5778" s="23" t="s">
        <v>49</v>
      </c>
      <c r="D5778" s="107" t="s">
        <v>48</v>
      </c>
      <c r="E5778" s="2" t="s">
        <v>49</v>
      </c>
      <c r="F5778" s="107" t="s">
        <v>48</v>
      </c>
      <c r="G5778" s="2" t="s">
        <v>49</v>
      </c>
      <c r="H5778" s="60"/>
    </row>
    <row r="5779" spans="1:8" ht="17.25" thickTop="1" thickBot="1">
      <c r="A5779" s="12" t="s">
        <v>13</v>
      </c>
      <c r="B5779" s="24">
        <v>0.05</v>
      </c>
      <c r="C5779" s="26">
        <v>6.5000000000000002E-2</v>
      </c>
      <c r="D5779" s="24">
        <v>0.59899999999999998</v>
      </c>
      <c r="E5779" s="26">
        <v>0.2</v>
      </c>
      <c r="F5779" s="26">
        <v>0</v>
      </c>
      <c r="G5779" s="26">
        <v>0</v>
      </c>
      <c r="H5779" s="109" t="s">
        <v>819</v>
      </c>
    </row>
    <row r="5780" spans="1:8" ht="16.5" thickBot="1">
      <c r="A5780" s="12" t="s">
        <v>14</v>
      </c>
      <c r="B5780" s="24">
        <v>1.133</v>
      </c>
      <c r="C5780" s="26">
        <v>1.2769999999999999</v>
      </c>
      <c r="D5780" s="24">
        <v>1.542</v>
      </c>
      <c r="E5780" s="26">
        <v>1.1519999999999999</v>
      </c>
      <c r="F5780" s="26">
        <v>3.9780000000000002</v>
      </c>
      <c r="G5780" s="26">
        <v>4.2770000000000001</v>
      </c>
      <c r="H5780" s="109" t="s">
        <v>840</v>
      </c>
    </row>
    <row r="5781" spans="1:8" ht="16.5" thickBot="1">
      <c r="A5781" s="12" t="s">
        <v>15</v>
      </c>
      <c r="B5781" s="24">
        <v>0</v>
      </c>
      <c r="C5781" s="26">
        <v>0</v>
      </c>
      <c r="D5781" s="24">
        <v>0</v>
      </c>
      <c r="E5781" s="26">
        <v>0</v>
      </c>
      <c r="F5781" s="26">
        <v>0</v>
      </c>
      <c r="G5781" s="26">
        <v>0</v>
      </c>
      <c r="H5781" s="109" t="s">
        <v>841</v>
      </c>
    </row>
    <row r="5782" spans="1:8" ht="16.5" thickBot="1">
      <c r="A5782" s="12" t="s">
        <v>16</v>
      </c>
      <c r="B5782" s="24">
        <v>5.9989999999999997</v>
      </c>
      <c r="C5782" s="26">
        <v>2.911</v>
      </c>
      <c r="D5782" s="24">
        <v>8.5440000000000005</v>
      </c>
      <c r="E5782" s="26">
        <v>3.5289999999999999</v>
      </c>
      <c r="F5782" s="26">
        <v>9.2680000000000007</v>
      </c>
      <c r="G5782" s="26">
        <v>4.6269999999999998</v>
      </c>
      <c r="H5782" s="109" t="s">
        <v>844</v>
      </c>
    </row>
    <row r="5783" spans="1:8" ht="16.5" thickBot="1">
      <c r="A5783" s="12" t="s">
        <v>17</v>
      </c>
      <c r="B5783" s="24">
        <v>0</v>
      </c>
      <c r="C5783" s="26">
        <v>0</v>
      </c>
      <c r="D5783" s="24">
        <v>0</v>
      </c>
      <c r="E5783" s="26">
        <v>0</v>
      </c>
      <c r="F5783" s="26">
        <v>0</v>
      </c>
      <c r="G5783" s="26">
        <v>0</v>
      </c>
      <c r="H5783" s="109" t="s">
        <v>845</v>
      </c>
    </row>
    <row r="5784" spans="1:8" ht="16.5" thickBot="1">
      <c r="A5784" s="12" t="s">
        <v>18</v>
      </c>
      <c r="B5784" s="24">
        <v>0</v>
      </c>
      <c r="C5784" s="26">
        <v>0</v>
      </c>
      <c r="D5784" s="24">
        <v>0</v>
      </c>
      <c r="E5784" s="26">
        <v>0</v>
      </c>
      <c r="F5784" s="26">
        <v>0</v>
      </c>
      <c r="G5784" s="26">
        <v>0</v>
      </c>
      <c r="H5784" s="109" t="s">
        <v>820</v>
      </c>
    </row>
    <row r="5785" spans="1:8" ht="16.5" thickBot="1">
      <c r="A5785" s="12" t="s">
        <v>19</v>
      </c>
      <c r="B5785" s="24">
        <v>0</v>
      </c>
      <c r="C5785" s="26">
        <v>0</v>
      </c>
      <c r="D5785" s="24">
        <v>0</v>
      </c>
      <c r="E5785" s="26">
        <v>0</v>
      </c>
      <c r="F5785" s="26">
        <v>0</v>
      </c>
      <c r="G5785" s="26">
        <v>0</v>
      </c>
      <c r="H5785" s="109" t="s">
        <v>20</v>
      </c>
    </row>
    <row r="5786" spans="1:8" ht="16.5" thickBot="1">
      <c r="A5786" s="12" t="s">
        <v>21</v>
      </c>
      <c r="B5786" s="24">
        <v>0.66900000000000004</v>
      </c>
      <c r="C5786" s="26">
        <v>0.19900000000000001</v>
      </c>
      <c r="D5786" s="24">
        <v>0</v>
      </c>
      <c r="E5786" s="26">
        <v>0</v>
      </c>
      <c r="F5786" s="26">
        <v>0</v>
      </c>
      <c r="G5786" s="26">
        <v>0</v>
      </c>
      <c r="H5786" s="109" t="s">
        <v>846</v>
      </c>
    </row>
    <row r="5787" spans="1:8" ht="16.5" thickBot="1">
      <c r="A5787" s="12" t="s">
        <v>22</v>
      </c>
      <c r="B5787" s="24">
        <v>0.2</v>
      </c>
      <c r="C5787" s="26">
        <v>0.03</v>
      </c>
      <c r="D5787" s="24">
        <v>0.1</v>
      </c>
      <c r="E5787" s="26">
        <v>0.01</v>
      </c>
      <c r="F5787" s="26">
        <v>0.35</v>
      </c>
      <c r="G5787" s="26">
        <v>3.3000000000000002E-2</v>
      </c>
      <c r="H5787" s="109" t="s">
        <v>847</v>
      </c>
    </row>
    <row r="5788" spans="1:8" ht="16.5" thickBot="1">
      <c r="A5788" s="12" t="s">
        <v>23</v>
      </c>
      <c r="B5788" s="24">
        <v>0</v>
      </c>
      <c r="C5788" s="26">
        <v>0</v>
      </c>
      <c r="D5788" s="24">
        <v>0</v>
      </c>
      <c r="E5788" s="26">
        <v>0</v>
      </c>
      <c r="F5788" s="26">
        <v>0</v>
      </c>
      <c r="G5788" s="26">
        <v>0</v>
      </c>
      <c r="H5788" s="109" t="s">
        <v>856</v>
      </c>
    </row>
    <row r="5789" spans="1:8" ht="16.5" thickBot="1">
      <c r="A5789" s="12" t="s">
        <v>24</v>
      </c>
      <c r="B5789" s="24">
        <v>0</v>
      </c>
      <c r="C5789" s="26">
        <v>0</v>
      </c>
      <c r="D5789" s="24">
        <v>0</v>
      </c>
      <c r="E5789" s="26">
        <v>0</v>
      </c>
      <c r="F5789" s="26">
        <v>0</v>
      </c>
      <c r="G5789" s="26">
        <v>0</v>
      </c>
      <c r="H5789" s="109" t="s">
        <v>818</v>
      </c>
    </row>
    <row r="5790" spans="1:8" ht="16.5" thickBot="1">
      <c r="A5790" s="12" t="s">
        <v>25</v>
      </c>
      <c r="B5790" s="24">
        <v>0</v>
      </c>
      <c r="C5790" s="26">
        <v>0</v>
      </c>
      <c r="D5790" s="24">
        <v>4.0000000000000001E-3</v>
      </c>
      <c r="E5790" s="26">
        <v>2.4E-2</v>
      </c>
      <c r="F5790" s="26">
        <v>1.4999999999999999E-2</v>
      </c>
      <c r="G5790" s="26">
        <v>4.8000000000000001E-2</v>
      </c>
      <c r="H5790" s="109" t="s">
        <v>26</v>
      </c>
    </row>
    <row r="5791" spans="1:8" ht="16.5" thickBot="1">
      <c r="A5791" s="12" t="s">
        <v>27</v>
      </c>
      <c r="B5791" s="24">
        <v>18.240289000000001</v>
      </c>
      <c r="C5791" s="26">
        <v>5.9822801999999999</v>
      </c>
      <c r="D5791" s="24">
        <v>25.204792000000001</v>
      </c>
      <c r="E5791" s="26">
        <v>8.0452606000000007</v>
      </c>
      <c r="F5791" s="26">
        <v>0</v>
      </c>
      <c r="G5791" s="26">
        <v>0</v>
      </c>
      <c r="H5791" s="109" t="s">
        <v>851</v>
      </c>
    </row>
    <row r="5792" spans="1:8" ht="16.5" thickBot="1">
      <c r="A5792" s="12" t="s">
        <v>28</v>
      </c>
      <c r="B5792" s="24">
        <v>0</v>
      </c>
      <c r="C5792" s="26">
        <v>0</v>
      </c>
      <c r="D5792" s="24">
        <v>0</v>
      </c>
      <c r="E5792" s="26">
        <v>0</v>
      </c>
      <c r="F5792" s="26">
        <v>0</v>
      </c>
      <c r="G5792" s="26">
        <v>0</v>
      </c>
      <c r="H5792" s="109" t="s">
        <v>853</v>
      </c>
    </row>
    <row r="5793" spans="1:8" ht="16.5" thickBot="1">
      <c r="A5793" s="12" t="s">
        <v>29</v>
      </c>
      <c r="B5793" s="24">
        <v>0</v>
      </c>
      <c r="C5793" s="26">
        <v>0</v>
      </c>
      <c r="D5793" s="24">
        <v>0</v>
      </c>
      <c r="E5793" s="26">
        <v>0</v>
      </c>
      <c r="F5793" s="26">
        <v>0</v>
      </c>
      <c r="G5793" s="26">
        <v>0</v>
      </c>
      <c r="H5793" s="109" t="s">
        <v>821</v>
      </c>
    </row>
    <row r="5794" spans="1:8" ht="16.5" thickBot="1">
      <c r="A5794" s="12" t="s">
        <v>30</v>
      </c>
      <c r="B5794" s="24">
        <v>0.12</v>
      </c>
      <c r="C5794" s="26">
        <v>3.4000000000000002E-2</v>
      </c>
      <c r="D5794" s="24">
        <v>0.16</v>
      </c>
      <c r="E5794" s="26">
        <v>5.6000000000000001E-2</v>
      </c>
      <c r="F5794" s="26">
        <v>1E-3</v>
      </c>
      <c r="G5794" s="26">
        <v>4.0000000000000001E-3</v>
      </c>
      <c r="H5794" s="109" t="s">
        <v>848</v>
      </c>
    </row>
    <row r="5795" spans="1:8" ht="16.5" thickBot="1">
      <c r="A5795" s="12" t="s">
        <v>31</v>
      </c>
      <c r="B5795" s="24">
        <v>0</v>
      </c>
      <c r="C5795" s="26">
        <v>0</v>
      </c>
      <c r="D5795" s="24">
        <v>0</v>
      </c>
      <c r="E5795" s="26">
        <v>0</v>
      </c>
      <c r="F5795" s="26">
        <v>0</v>
      </c>
      <c r="G5795" s="26">
        <v>0</v>
      </c>
      <c r="H5795" s="109" t="s">
        <v>849</v>
      </c>
    </row>
    <row r="5796" spans="1:8" ht="16.5" thickBot="1">
      <c r="A5796" s="12" t="s">
        <v>32</v>
      </c>
      <c r="B5796" s="24">
        <v>0</v>
      </c>
      <c r="C5796" s="26">
        <v>0</v>
      </c>
      <c r="D5796" s="24">
        <v>0</v>
      </c>
      <c r="E5796" s="26">
        <v>0</v>
      </c>
      <c r="F5796" s="26">
        <v>0</v>
      </c>
      <c r="G5796" s="26">
        <v>0</v>
      </c>
      <c r="H5796" s="109" t="s">
        <v>854</v>
      </c>
    </row>
    <row r="5797" spans="1:8" ht="16.5" thickBot="1">
      <c r="A5797" s="12" t="s">
        <v>33</v>
      </c>
      <c r="B5797" s="24">
        <v>0.182</v>
      </c>
      <c r="C5797" s="26">
        <v>9.5000000000000001E-2</v>
      </c>
      <c r="D5797" s="24">
        <v>0.51800000000000002</v>
      </c>
      <c r="E5797" s="26">
        <v>0.252</v>
      </c>
      <c r="F5797" s="26">
        <v>0.161</v>
      </c>
      <c r="G5797" s="26">
        <v>5.0999999999999997E-2</v>
      </c>
      <c r="H5797" s="109" t="s">
        <v>852</v>
      </c>
    </row>
    <row r="5798" spans="1:8" ht="16.5" thickBot="1">
      <c r="A5798" s="12" t="s">
        <v>34</v>
      </c>
      <c r="B5798" s="24">
        <v>134.565</v>
      </c>
      <c r="C5798" s="26">
        <v>169.208</v>
      </c>
      <c r="D5798" s="24">
        <v>139.08000000000001</v>
      </c>
      <c r="E5798" s="26">
        <v>153.52500000000001</v>
      </c>
      <c r="F5798" s="26">
        <v>116.914</v>
      </c>
      <c r="G5798" s="26">
        <v>144.94900000000001</v>
      </c>
      <c r="H5798" s="109" t="s">
        <v>850</v>
      </c>
    </row>
    <row r="5799" spans="1:8" ht="16.5" thickBot="1">
      <c r="A5799" s="12" t="s">
        <v>35</v>
      </c>
      <c r="B5799" s="24">
        <v>74.516000000000005</v>
      </c>
      <c r="C5799" s="26">
        <v>94.471999999999994</v>
      </c>
      <c r="D5799" s="24">
        <v>119.745</v>
      </c>
      <c r="E5799" s="26">
        <v>139.374</v>
      </c>
      <c r="F5799" s="26">
        <v>0</v>
      </c>
      <c r="G5799" s="26">
        <v>0</v>
      </c>
      <c r="H5799" s="109" t="s">
        <v>36</v>
      </c>
    </row>
    <row r="5800" spans="1:8" ht="16.5" thickBot="1">
      <c r="A5800" s="54" t="s">
        <v>37</v>
      </c>
      <c r="B5800" s="27">
        <v>1.379</v>
      </c>
      <c r="C5800" s="28">
        <v>1.6950000000000001</v>
      </c>
      <c r="D5800" s="27">
        <v>0.31</v>
      </c>
      <c r="E5800" s="28">
        <v>0.40799999999999997</v>
      </c>
      <c r="F5800" s="26">
        <v>1.4379999999999999</v>
      </c>
      <c r="G5800" s="26">
        <v>1.7130000000000001</v>
      </c>
      <c r="H5800" s="108" t="s">
        <v>38</v>
      </c>
    </row>
    <row r="5801" spans="1:8" ht="16.5" thickBot="1">
      <c r="A5801" s="75" t="s">
        <v>552</v>
      </c>
      <c r="B5801" s="77">
        <f t="shared" ref="B5801" si="849">SUM(B5779:B5800)</f>
        <v>237.05328899999998</v>
      </c>
      <c r="C5801" s="77">
        <f t="shared" ref="C5801" si="850">SUM(C5779:C5800)</f>
        <v>275.96828019999998</v>
      </c>
      <c r="D5801" s="77">
        <f t="shared" ref="D5801" si="851">SUM(D5779:D5800)</f>
        <v>295.80679200000003</v>
      </c>
      <c r="E5801" s="77">
        <f t="shared" ref="E5801" si="852">SUM(E5779:E5800)</f>
        <v>306.57526059999998</v>
      </c>
      <c r="F5801" s="126">
        <v>270.58100000000002</v>
      </c>
      <c r="G5801" s="126">
        <v>322.78699999999998</v>
      </c>
      <c r="H5801" s="118" t="s">
        <v>855</v>
      </c>
    </row>
    <row r="5802" spans="1:8" ht="16.5" thickBot="1">
      <c r="A5802" s="75" t="s">
        <v>545</v>
      </c>
      <c r="B5802" s="77">
        <v>6432.759</v>
      </c>
      <c r="C5802" s="77">
        <v>5551.8869999999997</v>
      </c>
      <c r="D5802" s="77">
        <v>7282.4859999999999</v>
      </c>
      <c r="E5802" s="77">
        <v>6224.0540000000001</v>
      </c>
      <c r="F5802" s="126">
        <v>7313.6450000000004</v>
      </c>
      <c r="G5802" s="126">
        <v>6688.7619999999997</v>
      </c>
      <c r="H5802" s="112" t="s">
        <v>553</v>
      </c>
    </row>
  </sheetData>
  <mergeCells count="602">
    <mergeCell ref="D39:E39"/>
    <mergeCell ref="F39:G39"/>
    <mergeCell ref="B39:C39"/>
    <mergeCell ref="B3429:C3429"/>
    <mergeCell ref="D3429:E3429"/>
    <mergeCell ref="F3429:G3429"/>
    <mergeCell ref="B3617:C3617"/>
    <mergeCell ref="D3617:E3617"/>
    <mergeCell ref="F3617:G3617"/>
    <mergeCell ref="B2355:C2355"/>
    <mergeCell ref="D2355:E2355"/>
    <mergeCell ref="F2355:G2355"/>
    <mergeCell ref="B2455:C2455"/>
    <mergeCell ref="D2455:E2455"/>
    <mergeCell ref="F2455:G2455"/>
    <mergeCell ref="B2553:C2553"/>
    <mergeCell ref="D2553:E2553"/>
    <mergeCell ref="F2553:G2553"/>
    <mergeCell ref="B2389:C2389"/>
    <mergeCell ref="D2389:E2389"/>
    <mergeCell ref="F2389:G2389"/>
    <mergeCell ref="B2423:C2423"/>
    <mergeCell ref="D2423:E2423"/>
    <mergeCell ref="F2423:G2423"/>
    <mergeCell ref="A1137:C1137"/>
    <mergeCell ref="D3135:E3135"/>
    <mergeCell ref="F3135:G3135"/>
    <mergeCell ref="B3169:C3169"/>
    <mergeCell ref="B1234:C1234"/>
    <mergeCell ref="D1234:E1234"/>
    <mergeCell ref="B1202:C1202"/>
    <mergeCell ref="D1202:E1202"/>
    <mergeCell ref="B1138:C1138"/>
    <mergeCell ref="D1138:E1138"/>
    <mergeCell ref="B1428:C1428"/>
    <mergeCell ref="D1428:E1428"/>
    <mergeCell ref="B1593:C1593"/>
    <mergeCell ref="B1395:C1395"/>
    <mergeCell ref="D1395:E1395"/>
    <mergeCell ref="D1362:E1362"/>
    <mergeCell ref="B1327:C1327"/>
    <mergeCell ref="D1327:E1327"/>
    <mergeCell ref="B1296:C1296"/>
    <mergeCell ref="D1296:E1296"/>
    <mergeCell ref="B1559:C1559"/>
    <mergeCell ref="D1698:E1698"/>
    <mergeCell ref="D1593:E1593"/>
    <mergeCell ref="D1559:E1559"/>
    <mergeCell ref="D1525:E1525"/>
    <mergeCell ref="B1492:C1492"/>
    <mergeCell ref="D1492:E1492"/>
    <mergeCell ref="B1461:C1461"/>
    <mergeCell ref="D1461:E1461"/>
    <mergeCell ref="B2195:C2195"/>
    <mergeCell ref="D2195:E2195"/>
    <mergeCell ref="B2164:C2164"/>
    <mergeCell ref="D2164:E2164"/>
    <mergeCell ref="B2132:C2132"/>
    <mergeCell ref="D2132:E2132"/>
    <mergeCell ref="B1525:C1525"/>
    <mergeCell ref="F1698:G1698"/>
    <mergeCell ref="D1961:E1961"/>
    <mergeCell ref="B1930:C1930"/>
    <mergeCell ref="D1930:E1930"/>
    <mergeCell ref="B1899:C1899"/>
    <mergeCell ref="D1899:E1899"/>
    <mergeCell ref="B1864:C1864"/>
    <mergeCell ref="D1864:E1864"/>
    <mergeCell ref="B1827:C1827"/>
    <mergeCell ref="D1827:E1827"/>
    <mergeCell ref="B1961:C1961"/>
    <mergeCell ref="D1794:E1794"/>
    <mergeCell ref="B1763:C1763"/>
    <mergeCell ref="D1763:E1763"/>
    <mergeCell ref="B1732:C1732"/>
    <mergeCell ref="D1732:E1732"/>
    <mergeCell ref="B1794:C1794"/>
    <mergeCell ref="B1698:C1698"/>
    <mergeCell ref="D3747:E3747"/>
    <mergeCell ref="F3747:G3747"/>
    <mergeCell ref="B3648:C3648"/>
    <mergeCell ref="B1666:C1666"/>
    <mergeCell ref="D1666:E1666"/>
    <mergeCell ref="B1630:C1630"/>
    <mergeCell ref="D1630:E1630"/>
    <mergeCell ref="B3326:C3326"/>
    <mergeCell ref="D3326:E3326"/>
    <mergeCell ref="F3326:G3326"/>
    <mergeCell ref="F3233:G3233"/>
    <mergeCell ref="D2097:E2097"/>
    <mergeCell ref="B2065:C2065"/>
    <mergeCell ref="D2065:E2065"/>
    <mergeCell ref="B2031:C2031"/>
    <mergeCell ref="D2031:E2031"/>
    <mergeCell ref="B1993:C1993"/>
    <mergeCell ref="D1993:E1993"/>
    <mergeCell ref="B2323:C2323"/>
    <mergeCell ref="D2323:E2323"/>
    <mergeCell ref="B2258:C2258"/>
    <mergeCell ref="D2290:E2290"/>
    <mergeCell ref="B2226:C2226"/>
    <mergeCell ref="D2226:E2226"/>
    <mergeCell ref="F5515:H5515"/>
    <mergeCell ref="A5484:C5484"/>
    <mergeCell ref="F5484:H5484"/>
    <mergeCell ref="A5453:B5453"/>
    <mergeCell ref="A5422:B5422"/>
    <mergeCell ref="D5422:H5422"/>
    <mergeCell ref="F5548:G5548"/>
    <mergeCell ref="B4002:C4002"/>
    <mergeCell ref="D4002:E4002"/>
    <mergeCell ref="B4284:C4284"/>
    <mergeCell ref="D4284:E4284"/>
    <mergeCell ref="B4250:C4250"/>
    <mergeCell ref="D4250:E4250"/>
    <mergeCell ref="B4219:C4219"/>
    <mergeCell ref="D4219:E4219"/>
    <mergeCell ref="B4188:C4188"/>
    <mergeCell ref="D4188:E4188"/>
    <mergeCell ref="B4033:C4033"/>
    <mergeCell ref="D4033:E4033"/>
    <mergeCell ref="B4889:C4889"/>
    <mergeCell ref="D4889:E4889"/>
    <mergeCell ref="B4827:C4827"/>
    <mergeCell ref="D4827:E4827"/>
    <mergeCell ref="B4632:C4632"/>
    <mergeCell ref="A5515:C5515"/>
    <mergeCell ref="D4920:E4920"/>
    <mergeCell ref="D5205:E5205"/>
    <mergeCell ref="D4632:E4632"/>
    <mergeCell ref="B2097:C2097"/>
    <mergeCell ref="B4599:C4599"/>
    <mergeCell ref="D4599:E4599"/>
    <mergeCell ref="B4567:C4567"/>
    <mergeCell ref="A4155:B4155"/>
    <mergeCell ref="D4567:E4567"/>
    <mergeCell ref="B4381:C4381"/>
    <mergeCell ref="B4474:C4474"/>
    <mergeCell ref="D4474:E4474"/>
    <mergeCell ref="B4316:C4316"/>
    <mergeCell ref="D4505:E4505"/>
    <mergeCell ref="B4536:C4536"/>
    <mergeCell ref="D4536:E4536"/>
    <mergeCell ref="B4443:C4443"/>
    <mergeCell ref="B3586:C3586"/>
    <mergeCell ref="D3586:E3586"/>
    <mergeCell ref="D3493:E3493"/>
    <mergeCell ref="B3524:C3524"/>
    <mergeCell ref="D3524:E3524"/>
    <mergeCell ref="D2258:E2258"/>
    <mergeCell ref="F4985:G4985"/>
    <mergeCell ref="B5018:C5018"/>
    <mergeCell ref="D5018:E5018"/>
    <mergeCell ref="F5018:G5018"/>
    <mergeCell ref="B5455:C5455"/>
    <mergeCell ref="D5455:E5455"/>
    <mergeCell ref="D5299:E5299"/>
    <mergeCell ref="D5112:E5112"/>
    <mergeCell ref="B4985:C4985"/>
    <mergeCell ref="D4985:E4985"/>
    <mergeCell ref="F5112:G5112"/>
    <mergeCell ref="B5143:C5143"/>
    <mergeCell ref="D5143:E5143"/>
    <mergeCell ref="F5143:G5143"/>
    <mergeCell ref="B5049:C5049"/>
    <mergeCell ref="D5049:E5049"/>
    <mergeCell ref="F5049:G5049"/>
    <mergeCell ref="B5081:C5081"/>
    <mergeCell ref="D5081:E5081"/>
    <mergeCell ref="F5081:G5081"/>
    <mergeCell ref="B5112:C5112"/>
    <mergeCell ref="B5610:C5610"/>
    <mergeCell ref="D5610:E5610"/>
    <mergeCell ref="F5610:G5610"/>
    <mergeCell ref="B5517:C5517"/>
    <mergeCell ref="D5517:E5517"/>
    <mergeCell ref="F5517:G5517"/>
    <mergeCell ref="E5577:H5577"/>
    <mergeCell ref="D5546:H5546"/>
    <mergeCell ref="B5548:C5548"/>
    <mergeCell ref="D5548:E5548"/>
    <mergeCell ref="D4126:E4126"/>
    <mergeCell ref="D3555:E3555"/>
    <mergeCell ref="D4157:E4157"/>
    <mergeCell ref="B3819:C3819"/>
    <mergeCell ref="B4157:C4157"/>
    <mergeCell ref="B3747:C3747"/>
    <mergeCell ref="B5579:C5579"/>
    <mergeCell ref="D5579:E5579"/>
    <mergeCell ref="F5579:G5579"/>
    <mergeCell ref="F5299:G5299"/>
    <mergeCell ref="B5236:C5236"/>
    <mergeCell ref="D5236:E5236"/>
    <mergeCell ref="F5236:G5236"/>
    <mergeCell ref="B5267:C5267"/>
    <mergeCell ref="D5267:E5267"/>
    <mergeCell ref="F5267:G5267"/>
    <mergeCell ref="B5174:C5174"/>
    <mergeCell ref="D5174:E5174"/>
    <mergeCell ref="F4250:G4250"/>
    <mergeCell ref="F5174:G5174"/>
    <mergeCell ref="B5205:C5205"/>
    <mergeCell ref="F5205:G5205"/>
    <mergeCell ref="B5299:C5299"/>
    <mergeCell ref="B4858:C4858"/>
    <mergeCell ref="A1201:C1201"/>
    <mergeCell ref="B742:C742"/>
    <mergeCell ref="B711:C711"/>
    <mergeCell ref="B680:C680"/>
    <mergeCell ref="B649:C649"/>
    <mergeCell ref="B910:C910"/>
    <mergeCell ref="B941:C941"/>
    <mergeCell ref="A909:C909"/>
    <mergeCell ref="B876:C876"/>
    <mergeCell ref="B843:C843"/>
    <mergeCell ref="B810:C810"/>
    <mergeCell ref="A842:C842"/>
    <mergeCell ref="A875:C875"/>
    <mergeCell ref="A774:C774"/>
    <mergeCell ref="B1105:C1105"/>
    <mergeCell ref="B1169:C1169"/>
    <mergeCell ref="B1072:C1072"/>
    <mergeCell ref="B1039:C1039"/>
    <mergeCell ref="B1006:C1006"/>
    <mergeCell ref="B974:C974"/>
    <mergeCell ref="A973:C973"/>
    <mergeCell ref="A1038:C1038"/>
    <mergeCell ref="A1071:C1071"/>
    <mergeCell ref="A1104:C1104"/>
    <mergeCell ref="F4157:G4157"/>
    <mergeCell ref="B1362:C1362"/>
    <mergeCell ref="B617:C617"/>
    <mergeCell ref="A1005:C1005"/>
    <mergeCell ref="A1233:C1233"/>
    <mergeCell ref="A648:C648"/>
    <mergeCell ref="A809:C809"/>
    <mergeCell ref="B775:C775"/>
    <mergeCell ref="B1265:C1265"/>
    <mergeCell ref="B3555:C3555"/>
    <mergeCell ref="B3461:C3461"/>
    <mergeCell ref="D3713:E3713"/>
    <mergeCell ref="B3782:C3782"/>
    <mergeCell ref="D3782:E3782"/>
    <mergeCell ref="D3461:E3461"/>
    <mergeCell ref="B3233:C3233"/>
    <mergeCell ref="D3233:E3233"/>
    <mergeCell ref="B2290:C2290"/>
    <mergeCell ref="D3648:E3648"/>
    <mergeCell ref="B2778:C2778"/>
    <mergeCell ref="F4064:G4064"/>
    <mergeCell ref="B4095:C4095"/>
    <mergeCell ref="F3819:G3819"/>
    <mergeCell ref="B4126:C4126"/>
    <mergeCell ref="B5738:C5738"/>
    <mergeCell ref="D5738:E5738"/>
    <mergeCell ref="F5738:G5738"/>
    <mergeCell ref="B5776:C5776"/>
    <mergeCell ref="D5776:E5776"/>
    <mergeCell ref="F5776:G5776"/>
    <mergeCell ref="B5706:C5706"/>
    <mergeCell ref="D5706:E5706"/>
    <mergeCell ref="F5706:G5706"/>
    <mergeCell ref="A5774:C5774"/>
    <mergeCell ref="B5641:C5641"/>
    <mergeCell ref="D5641:E5641"/>
    <mergeCell ref="F5641:G5641"/>
    <mergeCell ref="B5672:C5672"/>
    <mergeCell ref="D5672:E5672"/>
    <mergeCell ref="F5672:G5672"/>
    <mergeCell ref="B5331:C5331"/>
    <mergeCell ref="D5331:E5331"/>
    <mergeCell ref="F5331:G5331"/>
    <mergeCell ref="B5362:C5362"/>
    <mergeCell ref="D5362:E5362"/>
    <mergeCell ref="F5362:G5362"/>
    <mergeCell ref="B5393:C5393"/>
    <mergeCell ref="F5455:G5455"/>
    <mergeCell ref="B5486:C5486"/>
    <mergeCell ref="D5486:E5486"/>
    <mergeCell ref="F5486:G5486"/>
    <mergeCell ref="D5393:E5393"/>
    <mergeCell ref="F5393:G5393"/>
    <mergeCell ref="B5424:C5424"/>
    <mergeCell ref="D5424:E5424"/>
    <mergeCell ref="F5424:G5424"/>
    <mergeCell ref="A5577:C5577"/>
    <mergeCell ref="A5608:B5608"/>
    <mergeCell ref="F4951:G4951"/>
    <mergeCell ref="B4920:C4920"/>
    <mergeCell ref="F4858:G4858"/>
    <mergeCell ref="F4889:G4889"/>
    <mergeCell ref="F4795:G4795"/>
    <mergeCell ref="F4827:G4827"/>
    <mergeCell ref="F4727:G4727"/>
    <mergeCell ref="F4761:G4761"/>
    <mergeCell ref="F4663:G4663"/>
    <mergeCell ref="F4694:G4694"/>
    <mergeCell ref="F4920:G4920"/>
    <mergeCell ref="B4951:C4951"/>
    <mergeCell ref="D4951:E4951"/>
    <mergeCell ref="D4858:E4858"/>
    <mergeCell ref="D4795:E4795"/>
    <mergeCell ref="D4663:E4663"/>
    <mergeCell ref="B4663:C4663"/>
    <mergeCell ref="B4795:C4795"/>
    <mergeCell ref="B4761:C4761"/>
    <mergeCell ref="D4761:E4761"/>
    <mergeCell ref="B4727:C4727"/>
    <mergeCell ref="D4727:E4727"/>
    <mergeCell ref="B4694:C4694"/>
    <mergeCell ref="D4694:E4694"/>
    <mergeCell ref="F4632:G4632"/>
    <mergeCell ref="F4002:G4002"/>
    <mergeCell ref="F4033:G4033"/>
    <mergeCell ref="B3855:C3855"/>
    <mergeCell ref="D3855:E3855"/>
    <mergeCell ref="F3855:G3855"/>
    <mergeCell ref="B3896:C3896"/>
    <mergeCell ref="D3896:E3896"/>
    <mergeCell ref="F3896:G3896"/>
    <mergeCell ref="D4095:E4095"/>
    <mergeCell ref="D3931:E3931"/>
    <mergeCell ref="F3931:G3931"/>
    <mergeCell ref="B3968:C3968"/>
    <mergeCell ref="D3968:E3968"/>
    <mergeCell ref="F3968:G3968"/>
    <mergeCell ref="B3931:C3931"/>
    <mergeCell ref="F4095:G4095"/>
    <mergeCell ref="B4064:C4064"/>
    <mergeCell ref="D4064:E4064"/>
    <mergeCell ref="F4505:G4505"/>
    <mergeCell ref="F4567:G4567"/>
    <mergeCell ref="F4188:G4188"/>
    <mergeCell ref="F4219:G4219"/>
    <mergeCell ref="F4126:G4126"/>
    <mergeCell ref="F3648:G3648"/>
    <mergeCell ref="B3202:C3202"/>
    <mergeCell ref="D3202:E3202"/>
    <mergeCell ref="F3202:G3202"/>
    <mergeCell ref="B3295:C3295"/>
    <mergeCell ref="D3819:E3819"/>
    <mergeCell ref="B3679:C3679"/>
    <mergeCell ref="D3679:E3679"/>
    <mergeCell ref="F3679:G3679"/>
    <mergeCell ref="B3713:C3713"/>
    <mergeCell ref="F3461:G3461"/>
    <mergeCell ref="B3360:C3360"/>
    <mergeCell ref="D3360:E3360"/>
    <mergeCell ref="F3360:G3360"/>
    <mergeCell ref="B3396:C3396"/>
    <mergeCell ref="D3396:E3396"/>
    <mergeCell ref="F3396:G3396"/>
    <mergeCell ref="B3493:C3493"/>
    <mergeCell ref="F3782:G3782"/>
    <mergeCell ref="F3555:G3555"/>
    <mergeCell ref="F3586:G3586"/>
    <mergeCell ref="F3493:G3493"/>
    <mergeCell ref="F3524:G3524"/>
    <mergeCell ref="F3713:G3713"/>
    <mergeCell ref="D3169:E3169"/>
    <mergeCell ref="F3169:G3169"/>
    <mergeCell ref="B3135:C3135"/>
    <mergeCell ref="D3295:E3295"/>
    <mergeCell ref="F3295:G3295"/>
    <mergeCell ref="B3103:C3103"/>
    <mergeCell ref="D3103:E3103"/>
    <mergeCell ref="F3103:G3103"/>
    <mergeCell ref="B3264:C3264"/>
    <mergeCell ref="D3264:E3264"/>
    <mergeCell ref="F3264:G3264"/>
    <mergeCell ref="F2874:G2874"/>
    <mergeCell ref="B3037:C3037"/>
    <mergeCell ref="D3037:E3037"/>
    <mergeCell ref="F3037:G3037"/>
    <mergeCell ref="B3070:C3070"/>
    <mergeCell ref="D3070:E3070"/>
    <mergeCell ref="F3070:G3070"/>
    <mergeCell ref="B3003:C3003"/>
    <mergeCell ref="D3003:E3003"/>
    <mergeCell ref="F3003:G3003"/>
    <mergeCell ref="B2969:C2969"/>
    <mergeCell ref="D2778:E2778"/>
    <mergeCell ref="F2778:G2778"/>
    <mergeCell ref="B2812:C2812"/>
    <mergeCell ref="D2812:E2812"/>
    <mergeCell ref="F2812:G2812"/>
    <mergeCell ref="D2969:E2969"/>
    <mergeCell ref="F2969:G2969"/>
    <mergeCell ref="B2716:C2716"/>
    <mergeCell ref="D2716:E2716"/>
    <mergeCell ref="F2716:G2716"/>
    <mergeCell ref="B2747:C2747"/>
    <mergeCell ref="D2747:E2747"/>
    <mergeCell ref="F2747:G2747"/>
    <mergeCell ref="B2906:C2906"/>
    <mergeCell ref="D2906:E2906"/>
    <mergeCell ref="F2906:G2906"/>
    <mergeCell ref="B2938:C2938"/>
    <mergeCell ref="D2938:E2938"/>
    <mergeCell ref="F2938:G2938"/>
    <mergeCell ref="B2843:C2843"/>
    <mergeCell ref="D2843:E2843"/>
    <mergeCell ref="F2843:G2843"/>
    <mergeCell ref="B2874:C2874"/>
    <mergeCell ref="D2874:E2874"/>
    <mergeCell ref="B2651:C2651"/>
    <mergeCell ref="D2651:E2651"/>
    <mergeCell ref="F2651:G2651"/>
    <mergeCell ref="B2683:C2683"/>
    <mergeCell ref="D2683:E2683"/>
    <mergeCell ref="F2683:G2683"/>
    <mergeCell ref="D2616:E2616"/>
    <mergeCell ref="F2616:G2616"/>
    <mergeCell ref="B2490:C2490"/>
    <mergeCell ref="D2490:E2490"/>
    <mergeCell ref="F2490:G2490"/>
    <mergeCell ref="B2521:C2521"/>
    <mergeCell ref="D2521:E2521"/>
    <mergeCell ref="F2521:G2521"/>
    <mergeCell ref="B2616:C2616"/>
    <mergeCell ref="B2585:C2585"/>
    <mergeCell ref="D2585:E2585"/>
    <mergeCell ref="F2585:G2585"/>
    <mergeCell ref="F2290:G2290"/>
    <mergeCell ref="F2323:G2323"/>
    <mergeCell ref="F2258:G2258"/>
    <mergeCell ref="F2195:G2195"/>
    <mergeCell ref="F2226:G2226"/>
    <mergeCell ref="F2132:G2132"/>
    <mergeCell ref="F2164:G2164"/>
    <mergeCell ref="F2065:G2065"/>
    <mergeCell ref="F2097:G2097"/>
    <mergeCell ref="F2031:G2031"/>
    <mergeCell ref="F1961:G1961"/>
    <mergeCell ref="F1993:G1993"/>
    <mergeCell ref="F1899:G1899"/>
    <mergeCell ref="F1930:G1930"/>
    <mergeCell ref="F1864:G1864"/>
    <mergeCell ref="F1794:G1794"/>
    <mergeCell ref="F1827:G1827"/>
    <mergeCell ref="F1732:G1732"/>
    <mergeCell ref="F1763:G1763"/>
    <mergeCell ref="F1630:G1630"/>
    <mergeCell ref="F1666:G1666"/>
    <mergeCell ref="F1559:G1559"/>
    <mergeCell ref="F1593:G1593"/>
    <mergeCell ref="F1492:G1492"/>
    <mergeCell ref="F1525:G1525"/>
    <mergeCell ref="F1428:G1428"/>
    <mergeCell ref="F1461:G1461"/>
    <mergeCell ref="F1362:G1362"/>
    <mergeCell ref="F1395:G1395"/>
    <mergeCell ref="D1265:E1265"/>
    <mergeCell ref="F941:G941"/>
    <mergeCell ref="F1169:G1169"/>
    <mergeCell ref="F876:G876"/>
    <mergeCell ref="F810:G810"/>
    <mergeCell ref="F843:G843"/>
    <mergeCell ref="F775:G775"/>
    <mergeCell ref="F680:G680"/>
    <mergeCell ref="F711:G711"/>
    <mergeCell ref="D876:E876"/>
    <mergeCell ref="D843:E843"/>
    <mergeCell ref="D810:E810"/>
    <mergeCell ref="F910:G910"/>
    <mergeCell ref="F974:G974"/>
    <mergeCell ref="D775:E775"/>
    <mergeCell ref="D742:E742"/>
    <mergeCell ref="D910:E910"/>
    <mergeCell ref="D974:E974"/>
    <mergeCell ref="D941:E941"/>
    <mergeCell ref="D1169:E1169"/>
    <mergeCell ref="D1105:E1105"/>
    <mergeCell ref="D1072:E1072"/>
    <mergeCell ref="D1039:E1039"/>
    <mergeCell ref="D1006:E1006"/>
    <mergeCell ref="F1296:G1296"/>
    <mergeCell ref="F1327:G1327"/>
    <mergeCell ref="F1234:G1234"/>
    <mergeCell ref="F1265:G1265"/>
    <mergeCell ref="F1138:G1138"/>
    <mergeCell ref="F1202:G1202"/>
    <mergeCell ref="F1072:G1072"/>
    <mergeCell ref="F1105:G1105"/>
    <mergeCell ref="F1006:G1006"/>
    <mergeCell ref="F1039:G1039"/>
    <mergeCell ref="D586:E586"/>
    <mergeCell ref="A679:C679"/>
    <mergeCell ref="A710:C710"/>
    <mergeCell ref="A741:C741"/>
    <mergeCell ref="A461:C461"/>
    <mergeCell ref="D524:E524"/>
    <mergeCell ref="A492:C492"/>
    <mergeCell ref="A523:C523"/>
    <mergeCell ref="B493:C493"/>
    <mergeCell ref="B555:C555"/>
    <mergeCell ref="D617:E617"/>
    <mergeCell ref="D711:E711"/>
    <mergeCell ref="D555:E555"/>
    <mergeCell ref="A616:C616"/>
    <mergeCell ref="B524:C524"/>
    <mergeCell ref="B586:C586"/>
    <mergeCell ref="A554:C554"/>
    <mergeCell ref="A585:C585"/>
    <mergeCell ref="D462:E462"/>
    <mergeCell ref="A2:F2"/>
    <mergeCell ref="A3:F3"/>
    <mergeCell ref="B5:D5"/>
    <mergeCell ref="E5:G5"/>
    <mergeCell ref="A4:D4"/>
    <mergeCell ref="B171:C171"/>
    <mergeCell ref="A107:A109"/>
    <mergeCell ref="B107:C107"/>
    <mergeCell ref="D107:E107"/>
    <mergeCell ref="F107:G107"/>
    <mergeCell ref="E37:H37"/>
    <mergeCell ref="A39:A41"/>
    <mergeCell ref="A104:F104"/>
    <mergeCell ref="H5:J5"/>
    <mergeCell ref="H171:H173"/>
    <mergeCell ref="B138:C138"/>
    <mergeCell ref="D138:E138"/>
    <mergeCell ref="F138:G138"/>
    <mergeCell ref="H76:H78"/>
    <mergeCell ref="A106:C106"/>
    <mergeCell ref="H39:H41"/>
    <mergeCell ref="A137:C137"/>
    <mergeCell ref="A170:C170"/>
    <mergeCell ref="H107:H109"/>
    <mergeCell ref="D4443:E4443"/>
    <mergeCell ref="F586:G586"/>
    <mergeCell ref="F493:G493"/>
    <mergeCell ref="F524:G524"/>
    <mergeCell ref="H138:H140"/>
    <mergeCell ref="F462:G462"/>
    <mergeCell ref="A430:C430"/>
    <mergeCell ref="B233:C233"/>
    <mergeCell ref="F742:G742"/>
    <mergeCell ref="D680:E680"/>
    <mergeCell ref="D649:E649"/>
    <mergeCell ref="D493:E493"/>
    <mergeCell ref="D431:E431"/>
    <mergeCell ref="A300:C300"/>
    <mergeCell ref="B301:C301"/>
    <mergeCell ref="F649:G649"/>
    <mergeCell ref="F617:G617"/>
    <mergeCell ref="F301:G301"/>
    <mergeCell ref="F335:G335"/>
    <mergeCell ref="F555:G555"/>
    <mergeCell ref="B462:C462"/>
    <mergeCell ref="D233:E233"/>
    <mergeCell ref="F233:G233"/>
    <mergeCell ref="B202:C202"/>
    <mergeCell ref="F431:G431"/>
    <mergeCell ref="F366:G366"/>
    <mergeCell ref="B398:C398"/>
    <mergeCell ref="B267:C267"/>
    <mergeCell ref="D267:E267"/>
    <mergeCell ref="D301:E301"/>
    <mergeCell ref="F398:G398"/>
    <mergeCell ref="F267:G267"/>
    <mergeCell ref="F4599:G4599"/>
    <mergeCell ref="B4412:C4412"/>
    <mergeCell ref="D4412:E4412"/>
    <mergeCell ref="F4412:G4412"/>
    <mergeCell ref="D4316:E4316"/>
    <mergeCell ref="F4284:G4284"/>
    <mergeCell ref="D4381:E4381"/>
    <mergeCell ref="F4536:G4536"/>
    <mergeCell ref="F4443:G4443"/>
    <mergeCell ref="F4474:G4474"/>
    <mergeCell ref="F4381:G4381"/>
    <mergeCell ref="B4350:C4350"/>
    <mergeCell ref="D4350:E4350"/>
    <mergeCell ref="F4350:G4350"/>
    <mergeCell ref="B4505:C4505"/>
    <mergeCell ref="F4316:G4316"/>
    <mergeCell ref="A334:C334"/>
    <mergeCell ref="A365:C365"/>
    <mergeCell ref="A397:C397"/>
    <mergeCell ref="B431:C431"/>
    <mergeCell ref="D398:E398"/>
    <mergeCell ref="B366:C366"/>
    <mergeCell ref="D366:E366"/>
    <mergeCell ref="B335:C335"/>
    <mergeCell ref="D335:E335"/>
    <mergeCell ref="A201:C201"/>
    <mergeCell ref="A232:C232"/>
    <mergeCell ref="A266:C266"/>
    <mergeCell ref="A73:F73"/>
    <mergeCell ref="A75:F75"/>
    <mergeCell ref="A76:A78"/>
    <mergeCell ref="A138:A140"/>
    <mergeCell ref="A171:A173"/>
    <mergeCell ref="E67:F67"/>
    <mergeCell ref="D76:E76"/>
    <mergeCell ref="F76:G76"/>
    <mergeCell ref="B76:C76"/>
    <mergeCell ref="D171:E171"/>
    <mergeCell ref="F171:G171"/>
    <mergeCell ref="F202:G202"/>
    <mergeCell ref="D202:E202"/>
  </mergeCells>
  <pageMargins left="0.7" right="0.7" top="0.75" bottom="0.75" header="0.3" footer="0.3"/>
  <pageSetup orientation="portrait" horizontalDpi="1200" verticalDpi="1200" r:id="rId1"/>
  <ignoredErrors>
    <ignoredError sqref="E110 F4404:G4404 F440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السابع الصادرات ج 373-551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Amna Ibrahim</cp:lastModifiedBy>
  <dcterms:created xsi:type="dcterms:W3CDTF">2018-09-02T13:08:51Z</dcterms:created>
  <dcterms:modified xsi:type="dcterms:W3CDTF">2021-10-10T10:26:27Z</dcterms:modified>
</cp:coreProperties>
</file>