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20" yWindow="-240" windowWidth="10500" windowHeight="8010" firstSheet="2" activeTab="3"/>
  </bookViews>
  <sheets>
    <sheet name="ج 144 المتاح للاستهلاك 2014" sheetId="1" r:id="rId1"/>
    <sheet name="ج 145 المتاح للاستهلاك 2015" sheetId="2" r:id="rId2"/>
    <sheet name="ج 146 المتاح للاستهلاك 2016" sheetId="3" r:id="rId3"/>
    <sheet name="ج147-157المتاح للاستهلاك اصناف " sheetId="7" r:id="rId4"/>
  </sheets>
  <calcPr calcId="144525"/>
</workbook>
</file>

<file path=xl/calcChain.xml><?xml version="1.0" encoding="utf-8"?>
<calcChain xmlns="http://schemas.openxmlformats.org/spreadsheetml/2006/main">
  <c r="F27" i="3" l="1"/>
  <c r="F26" i="3"/>
  <c r="H26" i="3" s="1"/>
  <c r="F25" i="3"/>
  <c r="F24" i="3"/>
  <c r="F23" i="3"/>
  <c r="H23" i="3" s="1"/>
  <c r="F22" i="3"/>
  <c r="H22" i="3" s="1"/>
  <c r="F21" i="3"/>
  <c r="F20" i="3"/>
  <c r="F19" i="3"/>
  <c r="H19" i="3" s="1"/>
  <c r="F18" i="3"/>
  <c r="H18" i="3" s="1"/>
  <c r="F17" i="3"/>
  <c r="F16" i="3"/>
  <c r="F15" i="3"/>
  <c r="F14" i="3"/>
  <c r="H14" i="3" s="1"/>
  <c r="F13" i="3"/>
  <c r="F12" i="3"/>
  <c r="F11" i="3"/>
  <c r="H11" i="3" s="1"/>
  <c r="F10" i="3"/>
  <c r="H10" i="3" s="1"/>
  <c r="F9" i="3"/>
  <c r="F8" i="3"/>
  <c r="F7" i="3"/>
  <c r="H7" i="3" s="1"/>
  <c r="F6" i="3"/>
  <c r="H6" i="3" s="1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27" i="1"/>
  <c r="F26" i="1"/>
  <c r="F25" i="1"/>
  <c r="F24" i="1"/>
  <c r="F23" i="1"/>
  <c r="F22" i="1"/>
  <c r="F21" i="1"/>
  <c r="F20" i="1"/>
  <c r="F19" i="1"/>
  <c r="F18" i="1"/>
  <c r="F16" i="1"/>
  <c r="F17" i="1"/>
  <c r="F11" i="1"/>
  <c r="F12" i="1"/>
  <c r="F13" i="1"/>
  <c r="F14" i="1"/>
  <c r="F15" i="1"/>
  <c r="F10" i="1"/>
  <c r="F9" i="1"/>
  <c r="F8" i="1"/>
  <c r="F7" i="1"/>
  <c r="F6" i="1"/>
  <c r="G28" i="3"/>
  <c r="E28" i="3"/>
  <c r="D28" i="3"/>
  <c r="C28" i="3"/>
  <c r="B28" i="3"/>
  <c r="G28" i="2"/>
  <c r="E28" i="2"/>
  <c r="D28" i="2"/>
  <c r="C28" i="2"/>
  <c r="B28" i="2"/>
  <c r="C28" i="1"/>
  <c r="D28" i="1"/>
  <c r="E28" i="1"/>
  <c r="G28" i="1"/>
  <c r="B28" i="1"/>
  <c r="H212" i="7"/>
  <c r="F212" i="7"/>
  <c r="D212" i="7"/>
  <c r="I8" i="3" l="1"/>
  <c r="H8" i="3"/>
  <c r="I12" i="3"/>
  <c r="H12" i="3"/>
  <c r="I16" i="3"/>
  <c r="H16" i="3"/>
  <c r="I20" i="3"/>
  <c r="H20" i="3"/>
  <c r="I24" i="3"/>
  <c r="H24" i="3"/>
  <c r="I6" i="3"/>
  <c r="I18" i="3"/>
  <c r="I26" i="3"/>
  <c r="I15" i="3"/>
  <c r="H15" i="3"/>
  <c r="I27" i="3"/>
  <c r="H27" i="3"/>
  <c r="I14" i="3"/>
  <c r="I23" i="3"/>
  <c r="I11" i="3"/>
  <c r="I22" i="3"/>
  <c r="I9" i="3"/>
  <c r="H9" i="3"/>
  <c r="I13" i="3"/>
  <c r="H13" i="3"/>
  <c r="I17" i="3"/>
  <c r="H17" i="3"/>
  <c r="I21" i="3"/>
  <c r="H21" i="3"/>
  <c r="I25" i="3"/>
  <c r="H25" i="3"/>
  <c r="I10" i="3"/>
  <c r="I19" i="3"/>
  <c r="I10" i="2"/>
  <c r="H10" i="2"/>
  <c r="I14" i="2"/>
  <c r="H14" i="2"/>
  <c r="I18" i="2"/>
  <c r="H18" i="2"/>
  <c r="I22" i="2"/>
  <c r="H22" i="2"/>
  <c r="I26" i="2"/>
  <c r="H26" i="2"/>
  <c r="I9" i="2"/>
  <c r="H9" i="2"/>
  <c r="I13" i="2"/>
  <c r="H13" i="2"/>
  <c r="I17" i="2"/>
  <c r="H17" i="2"/>
  <c r="I21" i="2"/>
  <c r="H21" i="2"/>
  <c r="I25" i="2"/>
  <c r="H25" i="2"/>
  <c r="I8" i="2"/>
  <c r="H8" i="2"/>
  <c r="I12" i="2"/>
  <c r="H12" i="2"/>
  <c r="I16" i="2"/>
  <c r="H16" i="2"/>
  <c r="I20" i="2"/>
  <c r="H20" i="2"/>
  <c r="I24" i="2"/>
  <c r="H24" i="2"/>
  <c r="I7" i="2"/>
  <c r="H7" i="2"/>
  <c r="I11" i="2"/>
  <c r="H11" i="2"/>
  <c r="I15" i="2"/>
  <c r="H15" i="2"/>
  <c r="I19" i="2"/>
  <c r="H19" i="2"/>
  <c r="I23" i="2"/>
  <c r="H23" i="2"/>
  <c r="I27" i="2"/>
  <c r="H27" i="2"/>
  <c r="I13" i="1"/>
  <c r="H13" i="1"/>
  <c r="I8" i="1"/>
  <c r="H8" i="1"/>
  <c r="I14" i="1"/>
  <c r="H14" i="1"/>
  <c r="I17" i="1"/>
  <c r="H17" i="1"/>
  <c r="I20" i="1"/>
  <c r="H20" i="1"/>
  <c r="I24" i="1"/>
  <c r="H24" i="1"/>
  <c r="I7" i="1"/>
  <c r="H7" i="1"/>
  <c r="I15" i="1"/>
  <c r="H15" i="1"/>
  <c r="I11" i="1"/>
  <c r="H11" i="1"/>
  <c r="I19" i="1"/>
  <c r="H19" i="1"/>
  <c r="I23" i="1"/>
  <c r="H23" i="1"/>
  <c r="I27" i="1"/>
  <c r="H27" i="1"/>
  <c r="I10" i="1"/>
  <c r="H10" i="1"/>
  <c r="I12" i="1"/>
  <c r="H12" i="1"/>
  <c r="I18" i="1"/>
  <c r="H18" i="1"/>
  <c r="I22" i="1"/>
  <c r="H22" i="1"/>
  <c r="I26" i="1"/>
  <c r="H26" i="1"/>
  <c r="I9" i="1"/>
  <c r="H9" i="1"/>
  <c r="I16" i="1"/>
  <c r="H16" i="1"/>
  <c r="I21" i="1"/>
  <c r="H21" i="1"/>
  <c r="I25" i="1"/>
  <c r="H25" i="1"/>
  <c r="I7" i="3"/>
  <c r="F28" i="2"/>
  <c r="H28" i="2" s="1"/>
  <c r="H6" i="2"/>
  <c r="I6" i="1"/>
  <c r="H6" i="1"/>
  <c r="F28" i="3"/>
  <c r="I6" i="2"/>
  <c r="F28" i="1"/>
  <c r="E192" i="7"/>
  <c r="F192" i="7"/>
  <c r="G192" i="7"/>
  <c r="H192" i="7"/>
  <c r="I192" i="7"/>
  <c r="J192" i="7"/>
  <c r="K192" i="7"/>
  <c r="D192" i="7"/>
  <c r="C142" i="7"/>
  <c r="D142" i="7"/>
  <c r="E142" i="7"/>
  <c r="F142" i="7"/>
  <c r="G142" i="7"/>
  <c r="H142" i="7"/>
  <c r="I142" i="7"/>
  <c r="J142" i="7"/>
  <c r="K142" i="7"/>
  <c r="B142" i="7"/>
  <c r="I28" i="3" l="1"/>
  <c r="H28" i="3"/>
  <c r="I28" i="2"/>
  <c r="I28" i="1"/>
  <c r="H28" i="1"/>
  <c r="K134" i="7"/>
  <c r="C134" i="7"/>
  <c r="D134" i="7"/>
  <c r="E134" i="7"/>
  <c r="G134" i="7"/>
  <c r="F134" i="7"/>
  <c r="J126" i="7"/>
  <c r="J121" i="7"/>
  <c r="J134" i="7" l="1"/>
  <c r="C110" i="7"/>
  <c r="D110" i="7"/>
  <c r="E110" i="7"/>
  <c r="F110" i="7"/>
  <c r="G110" i="7"/>
  <c r="H110" i="7"/>
  <c r="I110" i="7"/>
  <c r="J110" i="7"/>
  <c r="K110" i="7"/>
  <c r="B110" i="7"/>
  <c r="F56" i="7" l="1"/>
  <c r="G56" i="7"/>
  <c r="H56" i="7"/>
  <c r="I56" i="7"/>
  <c r="J56" i="7"/>
  <c r="K56" i="7"/>
  <c r="D56" i="7"/>
  <c r="J34" i="7"/>
  <c r="D34" i="7"/>
  <c r="B34" i="7"/>
  <c r="F12" i="7"/>
  <c r="D12" i="7"/>
  <c r="B12" i="7"/>
  <c r="G11" i="7"/>
  <c r="G10" i="7"/>
  <c r="E10" i="7"/>
  <c r="G9" i="7"/>
  <c r="E9" i="7"/>
  <c r="G8" i="7"/>
  <c r="E8" i="7"/>
  <c r="G7" i="7"/>
  <c r="E7" i="7"/>
  <c r="C6" i="7"/>
  <c r="C12" i="7" s="1"/>
  <c r="E12" i="7" l="1"/>
  <c r="G12" i="7"/>
  <c r="K6" i="7" s="1"/>
  <c r="K12" i="7" s="1"/>
  <c r="J6" i="7"/>
  <c r="J12" i="7" s="1"/>
</calcChain>
</file>

<file path=xl/sharedStrings.xml><?xml version="1.0" encoding="utf-8"?>
<sst xmlns="http://schemas.openxmlformats.org/spreadsheetml/2006/main" count="722" uniqueCount="266">
  <si>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</si>
  <si>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</si>
  <si>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</si>
  <si>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</si>
  <si>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</si>
  <si>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</si>
  <si>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</si>
  <si>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</si>
  <si>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</si>
  <si>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</si>
  <si>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</si>
  <si>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</si>
  <si>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</si>
  <si>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</si>
  <si>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</si>
  <si>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</si>
  <si>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</si>
  <si>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</si>
  <si>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</si>
  <si>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</si>
  <si>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</si>
  <si>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</si>
  <si>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</si>
  <si>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</si>
  <si>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</si>
  <si>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</si>
  <si>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</si>
  <si>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</si>
  <si>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</si>
  <si>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</si>
  <si>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</si>
  <si>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</si>
  <si>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</si>
  <si>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</si>
  <si>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</si>
  <si>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</si>
  <si>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</si>
  <si>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</si>
  <si>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</si>
  <si>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</si>
  <si>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</si>
  <si>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</si>
  <si>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</si>
  <si>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</si>
  <si>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</si>
  <si>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</si>
  <si>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</si>
  <si>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</si>
  <si>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Quantity (Q) :1000 Ton</t>
  </si>
  <si>
    <t>S S R (Self Sufficiency):%</t>
  </si>
  <si>
    <t>الإنتاج</t>
  </si>
  <si>
    <t>Production</t>
  </si>
  <si>
    <t>Export</t>
  </si>
  <si>
    <t>الصادرات</t>
  </si>
  <si>
    <t>Import</t>
  </si>
  <si>
    <t>الواردات</t>
  </si>
  <si>
    <t>Re export</t>
  </si>
  <si>
    <t>إعادة الصادر</t>
  </si>
  <si>
    <t>Av. for consump</t>
  </si>
  <si>
    <t>المتاح للاستهلاك</t>
  </si>
  <si>
    <t>Population</t>
  </si>
  <si>
    <t>عدد السكان</t>
  </si>
  <si>
    <t>Av. Per capita</t>
  </si>
  <si>
    <t>متوسط نصيب الفرد</t>
  </si>
  <si>
    <t>S.S.R</t>
  </si>
  <si>
    <t>نسبة الإكتفاء الذاتي</t>
  </si>
  <si>
    <t>اسم المنتج</t>
  </si>
  <si>
    <t>التصدير</t>
  </si>
  <si>
    <t>الإستيراد</t>
  </si>
  <si>
    <t>إعادة التصدير</t>
  </si>
  <si>
    <t>الاستهلاك الأدمى</t>
  </si>
  <si>
    <t>كمية</t>
  </si>
  <si>
    <t>قيمة</t>
  </si>
  <si>
    <t xml:space="preserve">كمية </t>
  </si>
  <si>
    <t>اسماك طازجة</t>
  </si>
  <si>
    <t>قشريات</t>
  </si>
  <si>
    <t>رخويات: راسيات الارجل</t>
  </si>
  <si>
    <t>انواع اخرى</t>
  </si>
  <si>
    <t xml:space="preserve">الكمية :  طن      </t>
  </si>
  <si>
    <t xml:space="preserve">   القيمة : ألف دولار</t>
  </si>
  <si>
    <t>Quantity (Q) : Ton</t>
  </si>
  <si>
    <t>معلبات وشبه معلبات</t>
  </si>
  <si>
    <t>اسماك طازجة ومجمدة</t>
  </si>
  <si>
    <t>مملح</t>
  </si>
  <si>
    <t>غ-م</t>
  </si>
  <si>
    <t>-</t>
  </si>
  <si>
    <t>معلب</t>
  </si>
  <si>
    <t>مجمد</t>
  </si>
  <si>
    <t>مثلج (مبردة)</t>
  </si>
  <si>
    <t>طازج</t>
  </si>
  <si>
    <t>شرائح</t>
  </si>
  <si>
    <t>سمك حى</t>
  </si>
  <si>
    <t>زيوت</t>
  </si>
  <si>
    <t>رخويات</t>
  </si>
  <si>
    <t>دقيق السمك</t>
  </si>
  <si>
    <t>المرجان و المواد المشبها</t>
  </si>
  <si>
    <t>الطحالب</t>
  </si>
  <si>
    <t>منتجات الاسماك</t>
  </si>
  <si>
    <t xml:space="preserve">اسماك بحرية مجمده </t>
  </si>
  <si>
    <t xml:space="preserve">غ.م </t>
  </si>
  <si>
    <t xml:space="preserve">اسماك بحرية مجففه </t>
  </si>
  <si>
    <t>اسماك مياه عذبه</t>
  </si>
  <si>
    <t xml:space="preserve">عوامات اسماك مجففه </t>
  </si>
  <si>
    <t xml:space="preserve">مسحوق مخلفات الاسماك </t>
  </si>
  <si>
    <t xml:space="preserve">فسيخ </t>
  </si>
  <si>
    <t>صدف(كزكيان)</t>
  </si>
  <si>
    <t>روبيان</t>
  </si>
  <si>
    <t>اسماك مكرونه</t>
  </si>
  <si>
    <t xml:space="preserve">اسماك زينة </t>
  </si>
  <si>
    <t xml:space="preserve">   القيمة :ألف  دولار</t>
  </si>
  <si>
    <t>Product Name</t>
  </si>
  <si>
    <t>جيذر</t>
  </si>
  <si>
    <t>Yellowfin tuna</t>
  </si>
  <si>
    <t>سهوة</t>
  </si>
  <si>
    <t>Longtail tuna</t>
  </si>
  <si>
    <t>صدة</t>
  </si>
  <si>
    <t>Kawakawa</t>
  </si>
  <si>
    <t>سقطانة</t>
  </si>
  <si>
    <t>Striped bonitto</t>
  </si>
  <si>
    <t>تبانة</t>
  </si>
  <si>
    <t>Frigate tuna</t>
  </si>
  <si>
    <t>حقيبة</t>
  </si>
  <si>
    <t>Skipjack</t>
  </si>
  <si>
    <t>تونات اخرى</t>
  </si>
  <si>
    <t>Other tuna</t>
  </si>
  <si>
    <t>كنعد</t>
  </si>
  <si>
    <t>Kingfish</t>
  </si>
  <si>
    <t>حبس</t>
  </si>
  <si>
    <t>Queenfish</t>
  </si>
  <si>
    <t>عقام</t>
  </si>
  <si>
    <t>Baracuda</t>
  </si>
  <si>
    <t>سكل</t>
  </si>
  <si>
    <t>Cobia</t>
  </si>
  <si>
    <t>ميخ</t>
  </si>
  <si>
    <t>Sailfish</t>
  </si>
  <si>
    <t>صال كبير</t>
  </si>
  <si>
    <t>Large Jacks</t>
  </si>
  <si>
    <t xml:space="preserve">عومة </t>
  </si>
  <si>
    <t>Sardine</t>
  </si>
  <si>
    <t>ضلعة</t>
  </si>
  <si>
    <t>Indian Mackerel</t>
  </si>
  <si>
    <t>برية</t>
  </si>
  <si>
    <t>Anchovy</t>
  </si>
  <si>
    <t>صال صغير</t>
  </si>
  <si>
    <t>Small Jacks</t>
  </si>
  <si>
    <t>بياح</t>
  </si>
  <si>
    <t>Mullets</t>
  </si>
  <si>
    <t>خرخور</t>
  </si>
  <si>
    <t>Needlefish</t>
  </si>
  <si>
    <t>شعري</t>
  </si>
  <si>
    <t>Emperor</t>
  </si>
  <si>
    <t>كوفر</t>
  </si>
  <si>
    <t>Seabream</t>
  </si>
  <si>
    <t>هامور</t>
  </si>
  <si>
    <t>Groupper</t>
  </si>
  <si>
    <t>صارف</t>
  </si>
  <si>
    <t>Crocker</t>
  </si>
  <si>
    <t>نجرور</t>
  </si>
  <si>
    <t>Sweetlips</t>
  </si>
  <si>
    <t>حمراء</t>
  </si>
  <si>
    <t>Snapper</t>
  </si>
  <si>
    <t>عندق</t>
  </si>
  <si>
    <t>Jobfish</t>
  </si>
  <si>
    <t>صافي</t>
  </si>
  <si>
    <t>Rabbitfish</t>
  </si>
  <si>
    <t>جام</t>
  </si>
  <si>
    <t>Catfish</t>
  </si>
  <si>
    <t>صفلق</t>
  </si>
  <si>
    <t>Ribbonfish</t>
  </si>
  <si>
    <t>جرجور</t>
  </si>
  <si>
    <t>Sharks</t>
  </si>
  <si>
    <t>طباق</t>
  </si>
  <si>
    <t>Rays</t>
  </si>
  <si>
    <t>شارخة</t>
  </si>
  <si>
    <t>Lobster</t>
  </si>
  <si>
    <t>ربيان</t>
  </si>
  <si>
    <t>Shrimp</t>
  </si>
  <si>
    <t>حبار</t>
  </si>
  <si>
    <t>Cuttlefish</t>
  </si>
  <si>
    <t>صفيلح</t>
  </si>
  <si>
    <t>Abalone</t>
  </si>
  <si>
    <t>اسماك غير معروفة</t>
  </si>
  <si>
    <t>Unidentified Fish's</t>
  </si>
  <si>
    <t>اخرى</t>
  </si>
  <si>
    <t>Other</t>
  </si>
  <si>
    <t>قاعية اخرى</t>
  </si>
  <si>
    <t>Other Demersal</t>
  </si>
  <si>
    <t>قشريات ورخويات اخرى</t>
  </si>
  <si>
    <t>Other Crustaceas</t>
  </si>
  <si>
    <t>السلمون</t>
  </si>
  <si>
    <t>SALAMON</t>
  </si>
  <si>
    <t>قاروس</t>
  </si>
  <si>
    <t>European seabass</t>
  </si>
  <si>
    <t>بلطي</t>
  </si>
  <si>
    <t>Telabia</t>
  </si>
  <si>
    <t>(-)</t>
  </si>
  <si>
    <t>14513 </t>
  </si>
  <si>
    <t> 950.3</t>
  </si>
  <si>
    <t> 2841.1</t>
  </si>
  <si>
    <t>- </t>
  </si>
  <si>
    <t>16403.8 </t>
  </si>
  <si>
    <t>المجموع</t>
  </si>
  <si>
    <t>أسماك حية</t>
  </si>
  <si>
    <t>انشوجة محضرة او محفوظة</t>
  </si>
  <si>
    <t>تونة محضرة او محفوظة</t>
  </si>
  <si>
    <t>اسماك ماكريل</t>
  </si>
  <si>
    <t>سردين وساردنيلا</t>
  </si>
  <si>
    <t>روبيان وقريدس محضر ومحفوظ</t>
  </si>
  <si>
    <t>بونيت مخطط محضر ومحفوظ</t>
  </si>
  <si>
    <t>اسماك مدخنة</t>
  </si>
  <si>
    <t>كافيار</t>
  </si>
  <si>
    <t>سالمون محضر او محفوظ</t>
  </si>
  <si>
    <t>رنجة محضرة او محفوظة</t>
  </si>
  <si>
    <t>قشريات ورخويات محضرة ومحفوظة</t>
  </si>
  <si>
    <t>سرطانات بحرية</t>
  </si>
  <si>
    <t>اسماك محفوظة اخرى</t>
  </si>
  <si>
    <t>اسماك شرائح مملحة</t>
  </si>
  <si>
    <t>سمك رنجة مدخنة</t>
  </si>
  <si>
    <t>أكباد وبيض</t>
  </si>
  <si>
    <t>خلاصات وعصارات قشرية</t>
  </si>
  <si>
    <t>زيوت أخرى من أسماك</t>
  </si>
  <si>
    <t>زيوت كبد الأسماك</t>
  </si>
  <si>
    <t>زيوت ثدييات بحرية</t>
  </si>
  <si>
    <t>أسماك مملحة</t>
  </si>
  <si>
    <t>لحوم وأحشاء ثدييات</t>
  </si>
  <si>
    <t>طري أو حي</t>
  </si>
  <si>
    <t>نصف معلب</t>
  </si>
  <si>
    <t>مملح، مجفف، مدخن</t>
  </si>
  <si>
    <t>زيت  السمك</t>
  </si>
  <si>
    <t>اجار اجار</t>
  </si>
  <si>
    <t xml:space="preserve">الطحالب </t>
  </si>
  <si>
    <t xml:space="preserve">المرجان </t>
  </si>
  <si>
    <t>الكمية: ألف طن    عدد السكان: ألف نسمة   متوسط نصيب الفرد : كيلو جرام</t>
  </si>
  <si>
    <t>Population:(1000 Persons)</t>
  </si>
  <si>
    <t>61631 </t>
  </si>
  <si>
    <t>50467 </t>
  </si>
  <si>
    <t>جدول رقم (144) المتاح للاستهلاك من المنتجات السمكية، 2014</t>
  </si>
  <si>
    <t>TABLE (144) AVAILABLE FOR CONSUMPTION OF FISH, 2014</t>
  </si>
  <si>
    <t>جدول رقم (145) المتاح للاستهلاك من المنتجات السمكية، 2015</t>
  </si>
  <si>
    <t>TABLE (145) AVAILABLE FOR CONSUMPTION OF FISH, 2015</t>
  </si>
  <si>
    <t>جدول رقم (146) المتاح للاستهلاك من المنتجات السمكية، 2016</t>
  </si>
  <si>
    <t>TABLE (146) AVAILABLE FOR CONSUMPTION OF FISH, 2016</t>
  </si>
  <si>
    <t>جدول رقم (147) تونس، 2016</t>
  </si>
  <si>
    <t>TABLE (147) Tunisia</t>
  </si>
  <si>
    <t>جدول رقم (148) الجزائر، 2016</t>
  </si>
  <si>
    <t>TABLE (148) Algeria</t>
  </si>
  <si>
    <t>TABLE (149) Sudan</t>
  </si>
  <si>
    <t>جدول رقم (149) السودان، 2016</t>
  </si>
  <si>
    <t>جدول رقم (150) عُمان، 2016</t>
  </si>
  <si>
    <t>TABLE (150) Oman</t>
  </si>
  <si>
    <t>جدول رقم (151) فلسطين، 2016</t>
  </si>
  <si>
    <t>TABLE (151) Palestine</t>
  </si>
  <si>
    <t>جدول رقم (152) قطر، 2016</t>
  </si>
  <si>
    <t>TABLE (152) Qatar</t>
  </si>
  <si>
    <t>TABLE (153) Lebanon</t>
  </si>
  <si>
    <t>جدول رقم (153) لبنان، 2016</t>
  </si>
  <si>
    <t xml:space="preserve">أسماك طازجة أو مبردة </t>
  </si>
  <si>
    <t>أسماك مجمدة</t>
  </si>
  <si>
    <t xml:space="preserve">شرائح سمك وغيرها من لحوم الأسماك </t>
  </si>
  <si>
    <t>أسماك مجففة أو مملحة أو مدخنة</t>
  </si>
  <si>
    <t>لافقريات مائية</t>
  </si>
  <si>
    <t>جدول رقم (154) مصر، 2016</t>
  </si>
  <si>
    <t>TABLE (154) Egypt</t>
  </si>
  <si>
    <t>جدول رقم (155) المغرب، 2016</t>
  </si>
  <si>
    <t>TABLE (155) Morocco</t>
  </si>
  <si>
    <t>Value (V): 1000 U.S. Dollar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</si>
</sst>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"/>
  </numFmts>
  <fonts count="43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b/>
      <sz val="12"/>
      <name val="Simplified Arabic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3"/>
      <name val="Arabic Transparent"/>
      <charset val="178"/>
    </font>
    <font>
      <b/>
      <sz val="13"/>
      <name val="Simplified Arabic"/>
      <family val="1"/>
    </font>
    <font>
      <sz val="13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name val="Trebuchet MS"/>
      <family val="2"/>
    </font>
    <font>
      <sz val="12"/>
      <name val="Calibri"/>
      <family val="2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3"/>
      <name val="Times New Roman"/>
      <family val="1"/>
    </font>
    <font>
      <b/>
      <sz val="13"/>
      <name val="Arial"/>
      <family val="2"/>
    </font>
    <font>
      <b/>
      <sz val="13"/>
      <name val="Calibri"/>
      <family val="2"/>
      <scheme val="minor"/>
    </font>
    <font>
      <b/>
      <sz val="8"/>
      <name val="Simplified Arabic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abic Transparent"/>
      <charset val="178"/>
    </font>
    <font>
      <sz val="10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9"/>
      <name val="Simplified Arabic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8" fillId="0" borderId="0"/>
    <xf numFmtId="0" fontId="28" fillId="0" borderId="0"/>
  </cellStyleXfs>
  <cellXfs count="166">
    <xf numFmtId="0" fontId="0" fillId="0" borderId="0" xfId="0"/>
    <xf numFmtId="0" fontId="1" fillId="0" borderId="4" xfId="0" applyFont="1" applyFill="1" applyBorder="1" applyAlignment="1">
      <alignment horizontal="center" readingOrder="2"/>
    </xf>
    <xf numFmtId="2" fontId="2" fillId="0" borderId="4" xfId="0" applyNumberFormat="1" applyFont="1" applyFill="1" applyBorder="1" applyAlignment="1">
      <alignment horizontal="center" readingOrder="1"/>
    </xf>
    <xf numFmtId="2" fontId="1" fillId="0" borderId="4" xfId="0" applyNumberFormat="1" applyFont="1" applyFill="1" applyBorder="1" applyAlignment="1">
      <alignment horizontal="center" readingOrder="2"/>
    </xf>
    <xf numFmtId="0" fontId="1" fillId="0" borderId="5" xfId="0" applyFont="1" applyFill="1" applyBorder="1" applyAlignment="1">
      <alignment horizontal="center" readingOrder="2"/>
    </xf>
    <xf numFmtId="2" fontId="1" fillId="0" borderId="5" xfId="0" applyNumberFormat="1" applyFont="1" applyFill="1" applyBorder="1" applyAlignment="1">
      <alignment horizontal="center" readingOrder="2"/>
    </xf>
    <xf numFmtId="2" fontId="2" fillId="0" borderId="5" xfId="0" applyNumberFormat="1" applyFont="1" applyFill="1" applyBorder="1" applyAlignment="1">
      <alignment horizontal="center" readingOrder="1"/>
    </xf>
    <xf numFmtId="2" fontId="1" fillId="0" borderId="5" xfId="0" applyNumberFormat="1" applyFont="1" applyFill="1" applyBorder="1" applyAlignment="1">
      <alignment horizontal="center" readingOrder="1"/>
    </xf>
    <xf numFmtId="0" fontId="1" fillId="0" borderId="6" xfId="0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1"/>
    </xf>
    <xf numFmtId="0" fontId="3" fillId="0" borderId="3" xfId="0" applyFont="1" applyFill="1" applyBorder="1" applyAlignment="1">
      <alignment horizontal="center" readingOrder="2"/>
    </xf>
    <xf numFmtId="2" fontId="3" fillId="0" borderId="3" xfId="0" applyNumberFormat="1" applyFont="1" applyFill="1" applyBorder="1" applyAlignment="1">
      <alignment horizontal="center" readingOrder="2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1" fontId="6" fillId="0" borderId="5" xfId="0" applyNumberFormat="1" applyFont="1" applyFill="1" applyBorder="1" applyAlignment="1">
      <alignment horizontal="center" vertical="center" wrapText="1" readingOrder="2"/>
    </xf>
    <xf numFmtId="3" fontId="6" fillId="0" borderId="5" xfId="0" applyNumberFormat="1" applyFont="1" applyFill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3" fontId="6" fillId="0" borderId="5" xfId="0" applyNumberFormat="1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3" fontId="7" fillId="2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3" fillId="0" borderId="12" xfId="0" applyFont="1" applyBorder="1" applyAlignment="1"/>
    <xf numFmtId="0" fontId="9" fillId="2" borderId="5" xfId="0" applyFont="1" applyFill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1" fillId="0" borderId="5" xfId="0" applyFont="1" applyFill="1" applyBorder="1" applyAlignment="1">
      <alignment horizontal="center" vertical="center" wrapText="1" readingOrder="2"/>
    </xf>
    <xf numFmtId="4" fontId="6" fillId="0" borderId="5" xfId="0" applyNumberFormat="1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 wrapText="1" readingOrder="2"/>
    </xf>
    <xf numFmtId="164" fontId="12" fillId="0" borderId="6" xfId="0" applyNumberFormat="1" applyFont="1" applyBorder="1"/>
    <xf numFmtId="2" fontId="6" fillId="0" borderId="5" xfId="0" applyNumberFormat="1" applyFont="1" applyFill="1" applyBorder="1" applyAlignment="1">
      <alignment horizontal="center" vertical="center" wrapText="1" readingOrder="2"/>
    </xf>
    <xf numFmtId="165" fontId="13" fillId="0" borderId="5" xfId="0" applyNumberFormat="1" applyFont="1" applyBorder="1"/>
    <xf numFmtId="0" fontId="10" fillId="0" borderId="5" xfId="0" applyFont="1" applyBorder="1" applyAlignment="1">
      <alignment horizontal="center" vertical="center" wrapText="1" readingOrder="2"/>
    </xf>
    <xf numFmtId="165" fontId="12" fillId="0" borderId="5" xfId="0" applyNumberFormat="1" applyFont="1" applyBorder="1"/>
    <xf numFmtId="164" fontId="12" fillId="0" borderId="5" xfId="0" applyNumberFormat="1" applyFont="1" applyBorder="1"/>
    <xf numFmtId="164" fontId="14" fillId="0" borderId="5" xfId="0" applyNumberFormat="1" applyFont="1" applyFill="1" applyBorder="1" applyAlignment="1">
      <alignment vertical="center" wrapText="1" readingOrder="2"/>
    </xf>
    <xf numFmtId="164" fontId="12" fillId="0" borderId="0" xfId="0" applyNumberFormat="1" applyFont="1"/>
    <xf numFmtId="2" fontId="11" fillId="0" borderId="5" xfId="0" applyNumberFormat="1" applyFont="1" applyFill="1" applyBorder="1" applyAlignment="1">
      <alignment horizontal="center" vertical="center" wrapText="1" readingOrder="2"/>
    </xf>
    <xf numFmtId="2" fontId="15" fillId="0" borderId="5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165" fontId="12" fillId="0" borderId="0" xfId="0" applyNumberFormat="1" applyFont="1"/>
    <xf numFmtId="2" fontId="14" fillId="0" borderId="5" xfId="0" applyNumberFormat="1" applyFont="1" applyFill="1" applyBorder="1" applyAlignment="1">
      <alignment vertical="center" wrapText="1" readingOrder="2"/>
    </xf>
    <xf numFmtId="4" fontId="18" fillId="0" borderId="0" xfId="0" applyNumberFormat="1" applyFont="1"/>
    <xf numFmtId="2" fontId="14" fillId="0" borderId="5" xfId="0" applyNumberFormat="1" applyFont="1" applyFill="1" applyBorder="1" applyAlignment="1">
      <alignment horizontal="center" vertical="center" wrapText="1" readingOrder="2"/>
    </xf>
    <xf numFmtId="2" fontId="17" fillId="0" borderId="5" xfId="0" applyNumberFormat="1" applyFont="1" applyFill="1" applyBorder="1" applyAlignment="1">
      <alignment horizontal="center" vertical="center" wrapText="1" readingOrder="2"/>
    </xf>
    <xf numFmtId="165" fontId="12" fillId="0" borderId="5" xfId="0" applyNumberFormat="1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vertical="center" wrapText="1" readingOrder="2"/>
    </xf>
    <xf numFmtId="165" fontId="18" fillId="0" borderId="5" xfId="0" applyNumberFormat="1" applyFont="1" applyFill="1" applyBorder="1" applyAlignment="1"/>
    <xf numFmtId="164" fontId="18" fillId="0" borderId="5" xfId="0" applyNumberFormat="1" applyFont="1" applyFill="1" applyBorder="1" applyAlignment="1"/>
    <xf numFmtId="2" fontId="20" fillId="0" borderId="5" xfId="0" applyNumberFormat="1" applyFont="1" applyFill="1" applyBorder="1" applyAlignment="1">
      <alignment vertical="center" wrapText="1" readingOrder="2"/>
    </xf>
    <xf numFmtId="164" fontId="21" fillId="0" borderId="0" xfId="0" applyNumberFormat="1" applyFont="1" applyFill="1" applyAlignment="1">
      <alignment horizontal="center"/>
    </xf>
    <xf numFmtId="165" fontId="16" fillId="0" borderId="0" xfId="0" applyNumberFormat="1" applyFont="1" applyAlignment="1">
      <alignment horizontal="center"/>
    </xf>
    <xf numFmtId="0" fontId="22" fillId="0" borderId="5" xfId="0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 readingOrder="2"/>
    </xf>
    <xf numFmtId="2" fontId="23" fillId="0" borderId="5" xfId="0" applyNumberFormat="1" applyFont="1" applyBorder="1" applyAlignment="1">
      <alignment horizontal="center"/>
    </xf>
    <xf numFmtId="2" fontId="22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 vertical="center" wrapText="1" readingOrder="2"/>
    </xf>
    <xf numFmtId="0" fontId="26" fillId="0" borderId="5" xfId="0" applyFont="1" applyBorder="1"/>
    <xf numFmtId="0" fontId="0" fillId="0" borderId="5" xfId="0" applyBorder="1" applyAlignment="1">
      <alignment horizontal="center"/>
    </xf>
    <xf numFmtId="2" fontId="27" fillId="0" borderId="5" xfId="0" applyNumberFormat="1" applyFont="1" applyFill="1" applyBorder="1" applyAlignment="1">
      <alignment horizontal="center" vertical="center" wrapText="1" readingOrder="2"/>
    </xf>
    <xf numFmtId="0" fontId="25" fillId="0" borderId="5" xfId="0" applyFont="1" applyBorder="1" applyAlignment="1">
      <alignment horizontal="center" vertical="center" wrapText="1" readingOrder="2"/>
    </xf>
    <xf numFmtId="0" fontId="0" fillId="0" borderId="5" xfId="0" applyBorder="1"/>
    <xf numFmtId="0" fontId="25" fillId="0" borderId="14" xfId="0" applyFont="1" applyBorder="1" applyAlignment="1">
      <alignment horizontal="center" vertical="center" wrapText="1" readingOrder="2"/>
    </xf>
    <xf numFmtId="2" fontId="27" fillId="0" borderId="5" xfId="0" applyNumberFormat="1" applyFont="1" applyBorder="1" applyAlignment="1">
      <alignment horizontal="center" vertical="center" wrapText="1" readingOrder="2"/>
    </xf>
    <xf numFmtId="0" fontId="29" fillId="2" borderId="5" xfId="1" applyFont="1" applyFill="1" applyBorder="1" applyAlignment="1">
      <alignment horizontal="center" vertical="center" wrapText="1" readingOrder="2"/>
    </xf>
    <xf numFmtId="0" fontId="30" fillId="0" borderId="5" xfId="2" applyFont="1" applyBorder="1" applyAlignment="1">
      <alignment horizontal="center" vertical="center" readingOrder="2"/>
    </xf>
    <xf numFmtId="1" fontId="1" fillId="0" borderId="5" xfId="1" applyNumberFormat="1" applyFont="1" applyBorder="1" applyAlignment="1">
      <alignment horizontal="center" vertical="center" wrapText="1" readingOrder="2"/>
    </xf>
    <xf numFmtId="0" fontId="28" fillId="0" borderId="5" xfId="2" applyFont="1" applyBorder="1"/>
    <xf numFmtId="0" fontId="29" fillId="0" borderId="5" xfId="2" applyFont="1" applyBorder="1"/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/>
    </xf>
    <xf numFmtId="2" fontId="27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 readingOrder="2"/>
    </xf>
    <xf numFmtId="2" fontId="31" fillId="0" borderId="5" xfId="0" applyNumberFormat="1" applyFont="1" applyFill="1" applyBorder="1" applyAlignment="1">
      <alignment horizontal="center" vertical="center"/>
    </xf>
    <xf numFmtId="1" fontId="31" fillId="0" borderId="5" xfId="0" applyNumberFormat="1" applyFont="1" applyFill="1" applyBorder="1" applyAlignment="1">
      <alignment horizontal="center" vertical="center"/>
    </xf>
    <xf numFmtId="2" fontId="32" fillId="0" borderId="5" xfId="0" applyNumberFormat="1" applyFont="1" applyBorder="1"/>
    <xf numFmtId="0" fontId="5" fillId="0" borderId="9" xfId="0" applyFont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33" fillId="3" borderId="3" xfId="0" applyFont="1" applyFill="1" applyBorder="1" applyAlignment="1">
      <alignment horizontal="center" vertical="center" wrapText="1" readingOrder="2"/>
    </xf>
    <xf numFmtId="0" fontId="34" fillId="3" borderId="15" xfId="0" applyFont="1" applyFill="1" applyBorder="1" applyAlignment="1">
      <alignment horizontal="center" vertical="center" readingOrder="1"/>
    </xf>
    <xf numFmtId="0" fontId="34" fillId="3" borderId="15" xfId="0" applyFont="1" applyFill="1" applyBorder="1" applyAlignment="1">
      <alignment horizontal="center" vertical="center" wrapText="1" readingOrder="2"/>
    </xf>
    <xf numFmtId="0" fontId="6" fillId="3" borderId="15" xfId="0" applyFont="1" applyFill="1" applyBorder="1" applyAlignment="1">
      <alignment horizontal="center" vertical="center" wrapText="1" readingOrder="2"/>
    </xf>
    <xf numFmtId="0" fontId="35" fillId="3" borderId="15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 wrapText="1" readingOrder="2"/>
    </xf>
    <xf numFmtId="0" fontId="36" fillId="3" borderId="5" xfId="0" applyFont="1" applyFill="1" applyBorder="1" applyAlignment="1">
      <alignment vertical="top" wrapText="1"/>
    </xf>
    <xf numFmtId="0" fontId="37" fillId="3" borderId="5" xfId="0" applyFont="1" applyFill="1" applyBorder="1" applyAlignment="1">
      <alignment vertical="center" wrapText="1"/>
    </xf>
    <xf numFmtId="3" fontId="37" fillId="3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38" fillId="0" borderId="6" xfId="0" applyFont="1" applyBorder="1" applyAlignment="1">
      <alignment horizontal="center" vertical="center" wrapText="1" readingOrder="2"/>
    </xf>
    <xf numFmtId="0" fontId="38" fillId="0" borderId="5" xfId="0" applyFont="1" applyBorder="1" applyAlignment="1">
      <alignment horizontal="center" vertical="center" wrapText="1" readingOrder="2"/>
    </xf>
    <xf numFmtId="0" fontId="38" fillId="0" borderId="11" xfId="0" applyFont="1" applyBorder="1" applyAlignment="1">
      <alignment horizontal="center" vertical="center" wrapText="1" readingOrder="2"/>
    </xf>
    <xf numFmtId="0" fontId="39" fillId="0" borderId="5" xfId="0" applyFont="1" applyBorder="1" applyAlignment="1">
      <alignment horizontal="center"/>
    </xf>
    <xf numFmtId="0" fontId="39" fillId="0" borderId="5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 vertical="center" wrapText="1" readingOrder="2"/>
    </xf>
    <xf numFmtId="0" fontId="6" fillId="0" borderId="5" xfId="0" applyFont="1" applyFill="1" applyBorder="1" applyAlignment="1">
      <alignment horizontal="center" vertical="center" wrapText="1" readingOrder="2"/>
    </xf>
    <xf numFmtId="1" fontId="3" fillId="0" borderId="5" xfId="0" applyNumberFormat="1" applyFont="1" applyFill="1" applyBorder="1" applyAlignment="1">
      <alignment horizontal="center" vertical="center" readingOrder="2"/>
    </xf>
    <xf numFmtId="1" fontId="29" fillId="0" borderId="5" xfId="0" applyNumberFormat="1" applyFont="1" applyFill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 wrapText="1" readingOrder="2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 readingOrder="2"/>
    </xf>
    <xf numFmtId="166" fontId="40" fillId="0" borderId="5" xfId="0" applyNumberFormat="1" applyFont="1" applyFill="1" applyBorder="1" applyAlignment="1">
      <alignment horizontal="center" vertical="center" readingOrder="2"/>
    </xf>
    <xf numFmtId="166" fontId="3" fillId="0" borderId="5" xfId="0" applyNumberFormat="1" applyFont="1" applyFill="1" applyBorder="1" applyAlignment="1">
      <alignment horizontal="center" vertical="center" readingOrder="2"/>
    </xf>
    <xf numFmtId="3" fontId="41" fillId="0" borderId="5" xfId="0" applyNumberFormat="1" applyFont="1" applyBorder="1"/>
    <xf numFmtId="3" fontId="41" fillId="0" borderId="5" xfId="0" applyNumberFormat="1" applyFont="1" applyBorder="1" applyAlignment="1">
      <alignment horizontal="right"/>
    </xf>
    <xf numFmtId="3" fontId="41" fillId="3" borderId="5" xfId="0" applyNumberFormat="1" applyFont="1" applyFill="1" applyBorder="1"/>
    <xf numFmtId="0" fontId="0" fillId="2" borderId="5" xfId="0" applyFill="1" applyBorder="1"/>
    <xf numFmtId="3" fontId="42" fillId="4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 readingOrder="2"/>
    </xf>
    <xf numFmtId="1" fontId="1" fillId="0" borderId="4" xfId="0" applyNumberFormat="1" applyFont="1" applyFill="1" applyBorder="1" applyAlignment="1">
      <alignment horizontal="center" readingOrder="2"/>
    </xf>
    <xf numFmtId="1" fontId="1" fillId="0" borderId="5" xfId="0" applyNumberFormat="1" applyFont="1" applyFill="1" applyBorder="1" applyAlignment="1">
      <alignment horizontal="center" readingOrder="2"/>
    </xf>
    <xf numFmtId="1" fontId="1" fillId="0" borderId="5" xfId="0" applyNumberFormat="1" applyFont="1" applyFill="1" applyBorder="1" applyAlignment="1">
      <alignment horizontal="center" readingOrder="1"/>
    </xf>
    <xf numFmtId="1" fontId="1" fillId="0" borderId="6" xfId="0" applyNumberFormat="1" applyFont="1" applyFill="1" applyBorder="1" applyAlignment="1">
      <alignment horizontal="center" readingOrder="2"/>
    </xf>
    <xf numFmtId="166" fontId="3" fillId="0" borderId="3" xfId="0" applyNumberFormat="1" applyFont="1" applyFill="1" applyBorder="1" applyAlignment="1">
      <alignment horizontal="center" readingOrder="2"/>
    </xf>
    <xf numFmtId="1" fontId="3" fillId="0" borderId="3" xfId="0" applyNumberFormat="1" applyFont="1" applyFill="1" applyBorder="1" applyAlignment="1">
      <alignment horizontal="center" readingOrder="2"/>
    </xf>
    <xf numFmtId="0" fontId="30" fillId="0" borderId="6" xfId="2" applyFont="1" applyBorder="1" applyAlignment="1">
      <alignment horizontal="center" vertical="center" readingOrder="2"/>
    </xf>
    <xf numFmtId="1" fontId="1" fillId="0" borderId="6" xfId="1" applyNumberFormat="1" applyFont="1" applyBorder="1" applyAlignment="1">
      <alignment horizontal="center" vertical="center" wrapText="1" readingOrder="2"/>
    </xf>
    <xf numFmtId="0" fontId="29" fillId="0" borderId="6" xfId="2" applyFont="1" applyBorder="1"/>
    <xf numFmtId="0" fontId="30" fillId="0" borderId="16" xfId="2" applyFont="1" applyBorder="1" applyAlignment="1">
      <alignment horizontal="center" vertical="center" readingOrder="2"/>
    </xf>
    <xf numFmtId="1" fontId="3" fillId="0" borderId="17" xfId="1" applyNumberFormat="1" applyFont="1" applyBorder="1" applyAlignment="1">
      <alignment horizontal="center" vertical="center" wrapText="1" readingOrder="2"/>
    </xf>
    <xf numFmtId="0" fontId="29" fillId="0" borderId="18" xfId="2" applyFont="1" applyBorder="1"/>
    <xf numFmtId="0" fontId="0" fillId="0" borderId="0" xfId="0" applyFill="1"/>
    <xf numFmtId="2" fontId="6" fillId="0" borderId="5" xfId="0" applyNumberFormat="1" applyFont="1" applyFill="1" applyBorder="1" applyAlignment="1">
      <alignment vertical="center" wrapText="1" readingOrder="2"/>
    </xf>
    <xf numFmtId="166" fontId="12" fillId="0" borderId="5" xfId="0" applyNumberFormat="1" applyFont="1" applyBorder="1" applyAlignment="1">
      <alignment horizontal="right"/>
    </xf>
    <xf numFmtId="166" fontId="12" fillId="0" borderId="4" xfId="0" applyNumberFormat="1" applyFont="1" applyBorder="1" applyAlignment="1">
      <alignment horizontal="right"/>
    </xf>
    <xf numFmtId="166" fontId="18" fillId="0" borderId="5" xfId="0" applyNumberFormat="1" applyFont="1" applyFill="1" applyBorder="1" applyAlignment="1"/>
    <xf numFmtId="166" fontId="8" fillId="0" borderId="5" xfId="0" applyNumberFormat="1" applyFont="1" applyBorder="1" applyAlignment="1">
      <alignment horizontal="center"/>
    </xf>
    <xf numFmtId="2" fontId="12" fillId="0" borderId="0" xfId="0" applyNumberFormat="1" applyFont="1"/>
    <xf numFmtId="2" fontId="12" fillId="0" borderId="5" xfId="0" applyNumberFormat="1" applyFont="1" applyBorder="1"/>
    <xf numFmtId="2" fontId="18" fillId="0" borderId="0" xfId="0" applyNumberFormat="1" applyFont="1" applyFill="1" applyAlignment="1"/>
    <xf numFmtId="0" fontId="1" fillId="0" borderId="1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1"/>
    </xf>
    <xf numFmtId="0" fontId="1" fillId="0" borderId="2" xfId="0" applyFont="1" applyFill="1" applyBorder="1" applyAlignment="1">
      <alignment horizontal="center" readingOrder="1"/>
    </xf>
    <xf numFmtId="0" fontId="29" fillId="2" borderId="9" xfId="1" applyFont="1" applyFill="1" applyBorder="1" applyAlignment="1">
      <alignment horizontal="center" vertical="center" wrapText="1" readingOrder="2"/>
    </xf>
    <xf numFmtId="0" fontId="29" fillId="2" borderId="10" xfId="1" applyFont="1" applyFill="1" applyBorder="1" applyAlignment="1">
      <alignment horizontal="center" vertical="center" wrapText="1" readingOrder="2"/>
    </xf>
    <xf numFmtId="0" fontId="8" fillId="0" borderId="12" xfId="0" applyFont="1" applyFill="1" applyBorder="1" applyAlignment="1">
      <alignment horizontal="center"/>
    </xf>
    <xf numFmtId="0" fontId="29" fillId="2" borderId="6" xfId="1" applyFont="1" applyFill="1" applyBorder="1" applyAlignment="1">
      <alignment horizontal="center" vertical="center" wrapText="1" readingOrder="2"/>
    </xf>
    <xf numFmtId="0" fontId="29" fillId="2" borderId="4" xfId="1" applyFont="1" applyFill="1" applyBorder="1" applyAlignment="1">
      <alignment horizontal="center" vertical="center" wrapText="1" readingOrder="2"/>
    </xf>
    <xf numFmtId="0" fontId="9" fillId="2" borderId="9" xfId="0" applyFont="1" applyFill="1" applyBorder="1" applyAlignment="1">
      <alignment horizontal="center" vertical="center" wrapText="1" readingOrder="2"/>
    </xf>
    <xf numFmtId="0" fontId="9" fillId="2" borderId="10" xfId="0" applyFont="1" applyFill="1" applyBorder="1" applyAlignment="1">
      <alignment horizontal="center" vertical="center" wrapText="1" readingOrder="2"/>
    </xf>
    <xf numFmtId="0" fontId="9" fillId="2" borderId="6" xfId="0" applyFont="1" applyFill="1" applyBorder="1" applyAlignment="1">
      <alignment horizontal="center" vertical="center" wrapText="1" readingOrder="2"/>
    </xf>
    <xf numFmtId="0" fontId="9" fillId="2" borderId="4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4" fillId="2" borderId="10" xfId="0" applyFont="1" applyFill="1" applyBorder="1" applyAlignment="1">
      <alignment horizontal="center" vertical="center" wrapText="1" readingOrder="2"/>
    </xf>
    <xf numFmtId="0" fontId="1" fillId="0" borderId="3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2 2 2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153</xdr:row>
      <xdr:rowOff>0</xdr:rowOff>
    </xdr:from>
    <xdr:to>
      <xdr:col>0</xdr:col>
      <xdr:colOff>304800</xdr:colOff>
      <xdr:row>154</xdr:row>
      <xdr:rowOff>95250</xdr:rowOff>
    </xdr:to>
    <xdr:sp macro="" textlink="">
      <xdr:nvSpPr>
        <xdr:cNvPr id="9" name="AutoShape 25" descr="http://www.customs.gov.lb/customs/images/Arabic/common/arrowup1.gif"/>
        <xdr:cNvSpPr>
          <a:spLocks noChangeAspect="1" noChangeArrowheads="1"/>
        </xdr:cNvSpPr>
      </xdr:nvSpPr>
      <xdr:spPr bwMode="auto">
        <a:xfrm>
          <a:off x="155257500" y="501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95250</xdr:colOff>
      <xdr:row>156</xdr:row>
      <xdr:rowOff>95250</xdr:rowOff>
    </xdr:to>
    <xdr:pic>
      <xdr:nvPicPr>
        <xdr:cNvPr id="16" name="Picture 1" descr="http://www.customs.gov.lb/customs/images/Arabic/index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467050" y="14811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stoms.gov.lb/customs/Tariffs/National/hs4_hs6.asp?hs2_cd=03&amp;hs=030711" TargetMode="External"/><Relationship Id="rId3" Type="http://schemas.openxmlformats.org/officeDocument/2006/relationships/hyperlink" Target="http://www.customs.gov.lb/customs/Tariffs/National/hs4_hs6.asp?hs2_cd=03&amp;hs=030211" TargetMode="External"/><Relationship Id="rId7" Type="http://schemas.openxmlformats.org/officeDocument/2006/relationships/hyperlink" Target="http://www.customs.gov.lb/customs/Tariffs/National/hs4_hs6.asp?hs2_cd=03&amp;hs=030611" TargetMode="External"/><Relationship Id="rId2" Type="http://schemas.openxmlformats.org/officeDocument/2006/relationships/hyperlink" Target="http://www.customs.gov.lb/customs/Tariffs/National/hs4_hs6.asp?hs2_cd=03&amp;hs=030111" TargetMode="External"/><Relationship Id="rId1" Type="http://schemas.openxmlformats.org/officeDocument/2006/relationships/hyperlink" Target="http://www.fishbase.org/summary/dicentrarchus-labrax.html" TargetMode="External"/><Relationship Id="rId6" Type="http://schemas.openxmlformats.org/officeDocument/2006/relationships/hyperlink" Target="http://www.customs.gov.lb/customs/Tariffs/National/hs4_hs6.asp?hs2_cd=03&amp;hs=030510" TargetMode="External"/><Relationship Id="rId5" Type="http://schemas.openxmlformats.org/officeDocument/2006/relationships/hyperlink" Target="http://www.customs.gov.lb/customs/Tariffs/National/hs4_hs6.asp?hs2_cd=03&amp;hs=030432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customs.gov.lb/customs/Tariffs/National/hs4_hs6.asp?hs2_cd=03&amp;hs=030311" TargetMode="External"/><Relationship Id="rId9" Type="http://schemas.openxmlformats.org/officeDocument/2006/relationships/hyperlink" Target="http://www.customs.gov.lb/customs/Tariffs/National/hs4_hs6.asp?hs2_cd=03&amp;hs=030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rightToLeft="1" zoomScale="90" zoomScaleNormal="90" workbookViewId="0">
      <selection activeCell="L7" sqref="L7"/>
    </sheetView>
  </sheetViews>
  <sheetFormatPr defaultRowHeight="15"/>
  <cols>
    <col min="1" max="1" width="12.7109375" customWidth="1"/>
    <col min="2" max="2" width="12.85546875" customWidth="1"/>
    <col min="3" max="3" width="15.85546875" customWidth="1"/>
    <col min="4" max="4" width="11.28515625" customWidth="1"/>
    <col min="5" max="5" width="15.140625" customWidth="1"/>
    <col min="6" max="6" width="18.85546875" customWidth="1"/>
    <col min="7" max="7" width="12.5703125" customWidth="1"/>
    <col min="8" max="9" width="11" customWidth="1"/>
    <col min="10" max="10" width="18" customWidth="1"/>
  </cols>
  <sheetData>
    <row r="2" spans="1:10">
      <c r="A2" t="s">
        <v>236</v>
      </c>
      <c r="J2" t="s">
        <v>237</v>
      </c>
    </row>
    <row r="3" spans="1:10" ht="15.75" thickBot="1">
      <c r="A3" t="s">
        <v>232</v>
      </c>
      <c r="F3" t="s">
        <v>49</v>
      </c>
      <c r="H3" t="s">
        <v>233</v>
      </c>
      <c r="J3" t="s">
        <v>48</v>
      </c>
    </row>
    <row r="4" spans="1:10" ht="30.75" thickBot="1">
      <c r="A4" s="145" t="s">
        <v>0</v>
      </c>
      <c r="B4" s="162" t="s">
        <v>50</v>
      </c>
      <c r="C4" s="162" t="s">
        <v>53</v>
      </c>
      <c r="D4" s="162" t="s">
        <v>55</v>
      </c>
      <c r="E4" s="163" t="s">
        <v>57</v>
      </c>
      <c r="F4" s="162" t="s">
        <v>59</v>
      </c>
      <c r="G4" s="162" t="s">
        <v>61</v>
      </c>
      <c r="H4" s="162" t="s">
        <v>63</v>
      </c>
      <c r="I4" s="162" t="s">
        <v>65</v>
      </c>
      <c r="J4" s="147" t="s">
        <v>1</v>
      </c>
    </row>
    <row r="5" spans="1:10" ht="30.75" thickBot="1">
      <c r="A5" s="146"/>
      <c r="B5" s="13" t="s">
        <v>51</v>
      </c>
      <c r="C5" s="13" t="s">
        <v>52</v>
      </c>
      <c r="D5" s="13" t="s">
        <v>54</v>
      </c>
      <c r="E5" s="14" t="s">
        <v>56</v>
      </c>
      <c r="F5" s="13" t="s">
        <v>58</v>
      </c>
      <c r="G5" s="13" t="s">
        <v>60</v>
      </c>
      <c r="H5" s="13" t="s">
        <v>62</v>
      </c>
      <c r="I5" s="13" t="s">
        <v>64</v>
      </c>
      <c r="J5" s="148"/>
    </row>
    <row r="6" spans="1:10" ht="15.75">
      <c r="A6" s="1" t="s">
        <v>2</v>
      </c>
      <c r="B6" s="2">
        <v>1.563299</v>
      </c>
      <c r="C6" s="2">
        <v>0</v>
      </c>
      <c r="D6" s="3">
        <v>34.844000000000001</v>
      </c>
      <c r="E6" s="2">
        <v>0.44700000000000001</v>
      </c>
      <c r="F6" s="3">
        <f t="shared" ref="F6:F27" si="0">B6+D6-C6-E6</f>
        <v>35.960298999999999</v>
      </c>
      <c r="G6" s="124">
        <v>8809.31</v>
      </c>
      <c r="H6" s="5">
        <f t="shared" ref="H6:H23" si="1">F6/G6*1000</f>
        <v>4.0820789596461013</v>
      </c>
      <c r="I6" s="123">
        <f>B6/F6*100</f>
        <v>4.3472914393731816</v>
      </c>
      <c r="J6" s="1" t="s">
        <v>3</v>
      </c>
    </row>
    <row r="7" spans="1:10" ht="15.75">
      <c r="A7" s="4" t="s">
        <v>4</v>
      </c>
      <c r="B7" s="2">
        <v>73.203000000000003</v>
      </c>
      <c r="C7" s="5">
        <v>46.887999999999998</v>
      </c>
      <c r="D7" s="5">
        <v>199.35400000000004</v>
      </c>
      <c r="E7" s="5"/>
      <c r="F7" s="3">
        <f t="shared" si="0"/>
        <v>225.66900000000001</v>
      </c>
      <c r="G7" s="125">
        <v>9070.8700000000008</v>
      </c>
      <c r="H7" s="5">
        <f t="shared" si="1"/>
        <v>24.878429522195777</v>
      </c>
      <c r="I7" s="123">
        <f t="shared" ref="I7:I28" si="2">B7/F7*100</f>
        <v>32.438217034683539</v>
      </c>
      <c r="J7" s="4" t="s">
        <v>5</v>
      </c>
    </row>
    <row r="8" spans="1:10" ht="15.75">
      <c r="A8" s="4" t="s">
        <v>6</v>
      </c>
      <c r="B8" s="2">
        <v>15.9071</v>
      </c>
      <c r="C8" s="5">
        <v>9.4939999999999998</v>
      </c>
      <c r="D8" s="5">
        <v>14.631999999999998</v>
      </c>
      <c r="E8" s="5">
        <v>0.57799999999999996</v>
      </c>
      <c r="F8" s="3">
        <f t="shared" si="0"/>
        <v>20.467099999999999</v>
      </c>
      <c r="G8" s="125">
        <v>1314.5619999999999</v>
      </c>
      <c r="H8" s="5">
        <f t="shared" si="1"/>
        <v>15.569520494278702</v>
      </c>
      <c r="I8" s="123">
        <f t="shared" si="2"/>
        <v>77.720341425995869</v>
      </c>
      <c r="J8" s="4" t="s">
        <v>7</v>
      </c>
    </row>
    <row r="9" spans="1:10" ht="15.75">
      <c r="A9" s="4" t="s">
        <v>8</v>
      </c>
      <c r="B9" s="2">
        <v>127</v>
      </c>
      <c r="C9" s="6">
        <v>21.082999999999998</v>
      </c>
      <c r="D9" s="5">
        <v>39.451000000000001</v>
      </c>
      <c r="E9" s="5">
        <v>1.4</v>
      </c>
      <c r="F9" s="3">
        <f t="shared" si="0"/>
        <v>143.96799999999999</v>
      </c>
      <c r="G9" s="125">
        <v>10982.7540000059</v>
      </c>
      <c r="H9" s="5">
        <f t="shared" si="1"/>
        <v>13.108551825882893</v>
      </c>
      <c r="I9" s="123">
        <f t="shared" si="2"/>
        <v>88.214047566125814</v>
      </c>
      <c r="J9" s="4" t="s">
        <v>9</v>
      </c>
    </row>
    <row r="10" spans="1:10" ht="15.75">
      <c r="A10" s="4" t="s">
        <v>10</v>
      </c>
      <c r="B10" s="2">
        <v>105.2</v>
      </c>
      <c r="C10" s="5">
        <v>1.8929999999999998</v>
      </c>
      <c r="D10" s="5">
        <v>34.146000000000001</v>
      </c>
      <c r="E10" s="5">
        <v>0</v>
      </c>
      <c r="F10" s="3">
        <f t="shared" si="0"/>
        <v>137.453</v>
      </c>
      <c r="G10" s="125">
        <v>39114.226000000002</v>
      </c>
      <c r="H10" s="5">
        <f t="shared" si="1"/>
        <v>3.5141434218844059</v>
      </c>
      <c r="I10" s="123">
        <f t="shared" si="2"/>
        <v>76.535252049791566</v>
      </c>
      <c r="J10" s="4" t="s">
        <v>11</v>
      </c>
    </row>
    <row r="11" spans="1:10" ht="15.75">
      <c r="A11" s="4" t="s">
        <v>12</v>
      </c>
      <c r="B11" s="2">
        <v>6.5000000000000002E-2</v>
      </c>
      <c r="C11" s="5">
        <v>0.125</v>
      </c>
      <c r="D11" s="5">
        <v>0.55300000000000005</v>
      </c>
      <c r="E11" s="5"/>
      <c r="F11" s="3">
        <f t="shared" si="0"/>
        <v>0.4930000000000001</v>
      </c>
      <c r="G11" s="125">
        <v>759.38499999999999</v>
      </c>
      <c r="H11" s="5">
        <f t="shared" si="1"/>
        <v>0.64920955773421929</v>
      </c>
      <c r="I11" s="123">
        <f t="shared" si="2"/>
        <v>13.184584178498984</v>
      </c>
      <c r="J11" s="4" t="s">
        <v>13</v>
      </c>
    </row>
    <row r="12" spans="1:10" ht="15.75">
      <c r="A12" s="4" t="s">
        <v>14</v>
      </c>
      <c r="B12" s="2">
        <v>2.2959999999999998</v>
      </c>
      <c r="C12" s="5">
        <v>2E-3</v>
      </c>
      <c r="D12" s="5">
        <v>5.5999999999999994E-2</v>
      </c>
      <c r="E12" s="5"/>
      <c r="F12" s="3">
        <f t="shared" si="0"/>
        <v>2.35</v>
      </c>
      <c r="G12" s="125">
        <v>939.298</v>
      </c>
      <c r="H12" s="5">
        <f t="shared" si="1"/>
        <v>2.5018684166260337</v>
      </c>
      <c r="I12" s="123">
        <f>B12/F12*100</f>
        <v>97.702127659574458</v>
      </c>
      <c r="J12" s="4" t="s">
        <v>15</v>
      </c>
    </row>
    <row r="13" spans="1:10" ht="15.75">
      <c r="A13" s="4" t="s">
        <v>16</v>
      </c>
      <c r="B13" s="2">
        <v>91.865000000000009</v>
      </c>
      <c r="C13" s="5">
        <v>26.61</v>
      </c>
      <c r="D13" s="5">
        <v>182.47100000000003</v>
      </c>
      <c r="E13" s="5"/>
      <c r="F13" s="3">
        <f t="shared" si="0"/>
        <v>247.726</v>
      </c>
      <c r="G13" s="125">
        <v>30770.375</v>
      </c>
      <c r="H13" s="5">
        <f t="shared" si="1"/>
        <v>8.0507956110382146</v>
      </c>
      <c r="I13" s="123">
        <f t="shared" si="2"/>
        <v>37.08330978581175</v>
      </c>
      <c r="J13" s="4" t="s">
        <v>17</v>
      </c>
    </row>
    <row r="14" spans="1:10" ht="15.75">
      <c r="A14" s="4" t="s">
        <v>18</v>
      </c>
      <c r="B14" s="2">
        <v>33</v>
      </c>
      <c r="C14" s="5">
        <v>0.22</v>
      </c>
      <c r="D14" s="5">
        <v>0.112</v>
      </c>
      <c r="E14" s="5">
        <v>0</v>
      </c>
      <c r="F14" s="3">
        <f t="shared" si="0"/>
        <v>32.892000000000003</v>
      </c>
      <c r="G14" s="125">
        <v>37461</v>
      </c>
      <c r="H14" s="5">
        <f t="shared" si="1"/>
        <v>0.87803315448065999</v>
      </c>
      <c r="I14" s="123">
        <f t="shared" si="2"/>
        <v>100.3283473184969</v>
      </c>
      <c r="J14" s="4" t="s">
        <v>19</v>
      </c>
    </row>
    <row r="15" spans="1:10" ht="15.75">
      <c r="A15" s="4" t="s">
        <v>20</v>
      </c>
      <c r="B15" s="2">
        <v>4.468</v>
      </c>
      <c r="C15" s="5">
        <v>8.7999999999999995E-2</v>
      </c>
      <c r="D15" s="5">
        <v>4.2410000000000005</v>
      </c>
      <c r="E15" s="5"/>
      <c r="F15" s="3">
        <f t="shared" si="0"/>
        <v>8.6210000000000004</v>
      </c>
      <c r="G15" s="125">
        <v>19203.099999999999</v>
      </c>
      <c r="H15" s="5">
        <f t="shared" si="1"/>
        <v>0.44893793189641262</v>
      </c>
      <c r="I15" s="123">
        <f t="shared" si="2"/>
        <v>51.826934230367705</v>
      </c>
      <c r="J15" s="4" t="s">
        <v>21</v>
      </c>
    </row>
    <row r="16" spans="1:10" ht="15.75">
      <c r="A16" s="4" t="s">
        <v>22</v>
      </c>
      <c r="B16" s="2">
        <v>30</v>
      </c>
      <c r="C16" s="7">
        <v>0.57554799999999995</v>
      </c>
      <c r="D16" s="7">
        <v>0.27600000000000002</v>
      </c>
      <c r="E16" s="5"/>
      <c r="F16" s="3">
        <f t="shared" si="0"/>
        <v>29.700451999999999</v>
      </c>
      <c r="G16" s="125">
        <v>13513.1</v>
      </c>
      <c r="H16" s="5">
        <f t="shared" si="1"/>
        <v>2.1979007037615346</v>
      </c>
      <c r="I16" s="123">
        <f t="shared" si="2"/>
        <v>101.00856377539304</v>
      </c>
      <c r="J16" s="4" t="s">
        <v>23</v>
      </c>
    </row>
    <row r="17" spans="1:10" ht="15.75">
      <c r="A17" s="4" t="s">
        <v>24</v>
      </c>
      <c r="B17" s="2">
        <v>80.135000000000005</v>
      </c>
      <c r="C17" s="7">
        <v>0.16500000000000001</v>
      </c>
      <c r="D17" s="7">
        <v>39.605999999999995</v>
      </c>
      <c r="E17" s="7">
        <v>0</v>
      </c>
      <c r="F17" s="3">
        <f t="shared" si="0"/>
        <v>119.57599999999999</v>
      </c>
      <c r="G17" s="126">
        <v>36004</v>
      </c>
      <c r="H17" s="5">
        <f t="shared" si="1"/>
        <v>3.3211865348294629</v>
      </c>
      <c r="I17" s="123">
        <f t="shared" si="2"/>
        <v>67.015956379206543</v>
      </c>
      <c r="J17" s="4" t="s">
        <v>25</v>
      </c>
    </row>
    <row r="18" spans="1:10" ht="15.75">
      <c r="A18" s="4" t="s">
        <v>26</v>
      </c>
      <c r="B18" s="2">
        <v>211.602</v>
      </c>
      <c r="C18" s="7">
        <v>132.44779775999999</v>
      </c>
      <c r="D18" s="7">
        <v>16.538084000000008</v>
      </c>
      <c r="E18" s="5">
        <v>0.28699999999999998</v>
      </c>
      <c r="F18" s="3">
        <f t="shared" si="0"/>
        <v>95.405286240000009</v>
      </c>
      <c r="G18" s="125">
        <v>4088.19</v>
      </c>
      <c r="H18" s="5">
        <f t="shared" si="1"/>
        <v>23.336803387318103</v>
      </c>
      <c r="I18" s="123">
        <f t="shared" si="2"/>
        <v>221.79274161779401</v>
      </c>
      <c r="J18" s="4" t="s">
        <v>27</v>
      </c>
    </row>
    <row r="19" spans="1:10" ht="15.75">
      <c r="A19" s="4" t="s">
        <v>28</v>
      </c>
      <c r="B19" s="2">
        <v>3.01</v>
      </c>
      <c r="C19" s="7">
        <v>4.0000000000000001E-3</v>
      </c>
      <c r="D19" s="7">
        <v>4.0140000000000002</v>
      </c>
      <c r="E19" s="5"/>
      <c r="F19" s="3">
        <f t="shared" si="0"/>
        <v>7.0200000000000005</v>
      </c>
      <c r="G19" s="125">
        <v>4620</v>
      </c>
      <c r="H19" s="5">
        <f t="shared" si="1"/>
        <v>1.5194805194805194</v>
      </c>
      <c r="I19" s="123">
        <f t="shared" si="2"/>
        <v>42.87749287749287</v>
      </c>
      <c r="J19" s="4" t="s">
        <v>29</v>
      </c>
    </row>
    <row r="20" spans="1:10" ht="15.75">
      <c r="A20" s="4" t="s">
        <v>30</v>
      </c>
      <c r="B20" s="2">
        <v>16.266000000000002</v>
      </c>
      <c r="C20" s="7">
        <v>0.85256500000000002</v>
      </c>
      <c r="D20" s="7">
        <v>5.3911083920001195</v>
      </c>
      <c r="E20" s="5"/>
      <c r="F20" s="3">
        <f t="shared" si="0"/>
        <v>20.804543392000124</v>
      </c>
      <c r="G20" s="125">
        <v>2374.42</v>
      </c>
      <c r="H20" s="5">
        <f t="shared" si="1"/>
        <v>8.7619475038115091</v>
      </c>
      <c r="I20" s="123">
        <f t="shared" si="2"/>
        <v>78.184844980806901</v>
      </c>
      <c r="J20" s="4" t="s">
        <v>31</v>
      </c>
    </row>
    <row r="21" spans="1:10" ht="15.75">
      <c r="A21" s="4" t="s">
        <v>32</v>
      </c>
      <c r="B21" s="2">
        <v>15.122649999999998</v>
      </c>
      <c r="C21" s="7">
        <v>0.22600000000000001</v>
      </c>
      <c r="D21" s="7">
        <v>31.190999999999999</v>
      </c>
      <c r="E21" s="5"/>
      <c r="F21" s="3">
        <f t="shared" si="0"/>
        <v>46.087649999999996</v>
      </c>
      <c r="G21" s="125">
        <v>3782.45</v>
      </c>
      <c r="H21" s="5">
        <f t="shared" si="1"/>
        <v>12.184602572406773</v>
      </c>
      <c r="I21" s="123">
        <f t="shared" si="2"/>
        <v>32.812803429986126</v>
      </c>
      <c r="J21" s="4" t="s">
        <v>33</v>
      </c>
    </row>
    <row r="22" spans="1:10" ht="15.75">
      <c r="A22" s="4" t="s">
        <v>34</v>
      </c>
      <c r="B22" s="2">
        <v>4.0949999999999998</v>
      </c>
      <c r="C22" s="7">
        <v>0.32511111111111107</v>
      </c>
      <c r="D22" s="7">
        <v>20.911999999999999</v>
      </c>
      <c r="E22" s="5"/>
      <c r="F22" s="3">
        <f t="shared" si="0"/>
        <v>24.681888888888889</v>
      </c>
      <c r="G22" s="125">
        <v>5603.28</v>
      </c>
      <c r="H22" s="5">
        <f t="shared" si="1"/>
        <v>4.4049001457876269</v>
      </c>
      <c r="I22" s="123">
        <f t="shared" si="2"/>
        <v>16.591112691717271</v>
      </c>
      <c r="J22" s="4" t="s">
        <v>35</v>
      </c>
    </row>
    <row r="23" spans="1:10" ht="15.75">
      <c r="A23" s="4" t="s">
        <v>36</v>
      </c>
      <c r="B23" s="2">
        <v>3.88</v>
      </c>
      <c r="C23" s="7">
        <v>0.76500000000000001</v>
      </c>
      <c r="D23" s="7">
        <v>10.105749999999999</v>
      </c>
      <c r="E23" s="5"/>
      <c r="F23" s="3">
        <f t="shared" si="0"/>
        <v>13.220749999999999</v>
      </c>
      <c r="G23" s="125">
        <v>6204.11</v>
      </c>
      <c r="H23" s="5">
        <f t="shared" si="1"/>
        <v>2.1309664077522803</v>
      </c>
      <c r="I23" s="123">
        <f t="shared" si="2"/>
        <v>29.347805532969005</v>
      </c>
      <c r="J23" s="4" t="s">
        <v>37</v>
      </c>
    </row>
    <row r="24" spans="1:10" ht="15.75">
      <c r="A24" s="4" t="s">
        <v>38</v>
      </c>
      <c r="B24" s="2">
        <v>1481.79</v>
      </c>
      <c r="C24" s="7">
        <v>31.81</v>
      </c>
      <c r="D24" s="7">
        <v>291.178</v>
      </c>
      <c r="E24" s="5"/>
      <c r="F24" s="3">
        <f t="shared" si="0"/>
        <v>1741.1579999999999</v>
      </c>
      <c r="G24" s="125">
        <v>91812.6</v>
      </c>
      <c r="H24" s="5">
        <f>F24/G24*1000</f>
        <v>18.964259807477401</v>
      </c>
      <c r="I24" s="123">
        <f t="shared" si="2"/>
        <v>85.103706843376642</v>
      </c>
      <c r="J24" s="4" t="s">
        <v>39</v>
      </c>
    </row>
    <row r="25" spans="1:10" ht="15.75">
      <c r="A25" s="4" t="s">
        <v>40</v>
      </c>
      <c r="B25" s="2">
        <v>1369.1179999999999</v>
      </c>
      <c r="C25" s="7">
        <v>566.98302090000016</v>
      </c>
      <c r="D25" s="7">
        <v>73.743891439999999</v>
      </c>
      <c r="E25" s="5">
        <v>21.878</v>
      </c>
      <c r="F25" s="3">
        <f t="shared" si="0"/>
        <v>854.00087053999971</v>
      </c>
      <c r="G25" s="125">
        <v>34318.1</v>
      </c>
      <c r="H25" s="5">
        <f>F25/G25*1000</f>
        <v>24.884852906775134</v>
      </c>
      <c r="I25" s="123">
        <f t="shared" si="2"/>
        <v>160.31810355582925</v>
      </c>
      <c r="J25" s="4" t="s">
        <v>41</v>
      </c>
    </row>
    <row r="26" spans="1:10" ht="15.75">
      <c r="A26" s="4" t="s">
        <v>42</v>
      </c>
      <c r="B26" s="2">
        <v>644.33000000000004</v>
      </c>
      <c r="C26" s="7">
        <v>643.79</v>
      </c>
      <c r="D26" s="7">
        <v>0.308</v>
      </c>
      <c r="E26" s="5"/>
      <c r="F26" s="3">
        <f t="shared" si="0"/>
        <v>0.84800000000007003</v>
      </c>
      <c r="G26" s="125">
        <v>3637.1849999999999</v>
      </c>
      <c r="H26" s="5">
        <f>F26/G26*1000</f>
        <v>0.23314733784508351</v>
      </c>
      <c r="I26" s="123">
        <f t="shared" si="2"/>
        <v>75982.311320748442</v>
      </c>
      <c r="J26" s="4" t="s">
        <v>43</v>
      </c>
    </row>
    <row r="27" spans="1:10" ht="16.5" thickBot="1">
      <c r="A27" s="8" t="s">
        <v>44</v>
      </c>
      <c r="B27" s="2">
        <v>195.62</v>
      </c>
      <c r="C27" s="10">
        <v>75.644266662671257</v>
      </c>
      <c r="D27" s="10">
        <v>1.6049999999999995</v>
      </c>
      <c r="E27" s="9"/>
      <c r="F27" s="3">
        <f t="shared" si="0"/>
        <v>121.58073333732874</v>
      </c>
      <c r="G27" s="127">
        <v>26246.3</v>
      </c>
      <c r="H27" s="5">
        <f>F27/G27*1000</f>
        <v>4.632299917981916</v>
      </c>
      <c r="I27" s="123">
        <f t="shared" si="2"/>
        <v>160.89720355382912</v>
      </c>
      <c r="J27" s="8" t="s">
        <v>45</v>
      </c>
    </row>
    <row r="28" spans="1:10" ht="16.5" thickBot="1">
      <c r="A28" s="11" t="s">
        <v>46</v>
      </c>
      <c r="B28" s="12">
        <f>SUM(B6:B27)</f>
        <v>4509.5360490000003</v>
      </c>
      <c r="C28" s="12">
        <f t="shared" ref="C28:G28" si="3">SUM(C6:C27)</f>
        <v>1559.9913094337824</v>
      </c>
      <c r="D28" s="12">
        <f t="shared" si="3"/>
        <v>1004.7288338320002</v>
      </c>
      <c r="E28" s="12">
        <f t="shared" si="3"/>
        <v>24.59</v>
      </c>
      <c r="F28" s="12">
        <f t="shared" si="3"/>
        <v>3929.683573398217</v>
      </c>
      <c r="G28" s="129">
        <f t="shared" si="3"/>
        <v>390628.61500000593</v>
      </c>
      <c r="H28" s="12">
        <f>F28/G28*1000</f>
        <v>10.059896849589878</v>
      </c>
      <c r="I28" s="128">
        <f t="shared" si="2"/>
        <v>114.7557039840832</v>
      </c>
      <c r="J28" s="11" t="s">
        <v>47</v>
      </c>
    </row>
  </sheetData>
  <mergeCells count="2">
    <mergeCell ref="A4:A5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rightToLeft="1" workbookViewId="0">
      <selection activeCell="G11" sqref="G11"/>
    </sheetView>
  </sheetViews>
  <sheetFormatPr defaultRowHeight="15"/>
  <cols>
    <col min="1" max="1" width="15" customWidth="1"/>
    <col min="2" max="2" width="12.140625" customWidth="1"/>
    <col min="3" max="3" width="12" customWidth="1"/>
    <col min="4" max="4" width="11.28515625" customWidth="1"/>
    <col min="5" max="5" width="11.42578125" customWidth="1"/>
    <col min="6" max="6" width="17.140625" customWidth="1"/>
    <col min="7" max="7" width="11.7109375" customWidth="1"/>
    <col min="8" max="8" width="10.42578125" customWidth="1"/>
    <col min="9" max="9" width="12.42578125" customWidth="1"/>
    <col min="10" max="10" width="18" customWidth="1"/>
  </cols>
  <sheetData>
    <row r="2" spans="1:10">
      <c r="A2" t="s">
        <v>238</v>
      </c>
      <c r="J2" t="s">
        <v>239</v>
      </c>
    </row>
    <row r="3" spans="1:10" ht="15.75" thickBot="1">
      <c r="A3" t="s">
        <v>232</v>
      </c>
      <c r="F3" t="s">
        <v>49</v>
      </c>
      <c r="H3" t="s">
        <v>233</v>
      </c>
      <c r="J3" t="s">
        <v>48</v>
      </c>
    </row>
    <row r="4" spans="1:10" ht="30.75" thickBot="1">
      <c r="A4" s="145" t="s">
        <v>0</v>
      </c>
      <c r="B4" s="162" t="s">
        <v>50</v>
      </c>
      <c r="C4" s="162" t="s">
        <v>53</v>
      </c>
      <c r="D4" s="162" t="s">
        <v>55</v>
      </c>
      <c r="E4" s="163" t="s">
        <v>57</v>
      </c>
      <c r="F4" s="162" t="s">
        <v>59</v>
      </c>
      <c r="G4" s="162" t="s">
        <v>61</v>
      </c>
      <c r="H4" s="162" t="s">
        <v>63</v>
      </c>
      <c r="I4" s="162" t="s">
        <v>65</v>
      </c>
      <c r="J4" s="147" t="s">
        <v>1</v>
      </c>
    </row>
    <row r="5" spans="1:10" ht="30.75" thickBot="1">
      <c r="A5" s="146"/>
      <c r="B5" s="164" t="s">
        <v>51</v>
      </c>
      <c r="C5" s="164" t="s">
        <v>52</v>
      </c>
      <c r="D5" s="164" t="s">
        <v>54</v>
      </c>
      <c r="E5" s="165" t="s">
        <v>56</v>
      </c>
      <c r="F5" s="164" t="s">
        <v>58</v>
      </c>
      <c r="G5" s="164" t="s">
        <v>60</v>
      </c>
      <c r="H5" s="164" t="s">
        <v>62</v>
      </c>
      <c r="I5" s="164" t="s">
        <v>64</v>
      </c>
      <c r="J5" s="148"/>
    </row>
    <row r="6" spans="1:10" ht="15.75">
      <c r="A6" s="1" t="s">
        <v>2</v>
      </c>
      <c r="B6" s="2">
        <v>1.595</v>
      </c>
      <c r="C6" s="2">
        <v>0</v>
      </c>
      <c r="D6" s="3">
        <v>36.698096000000007</v>
      </c>
      <c r="E6" s="3">
        <v>1.25</v>
      </c>
      <c r="F6" s="3">
        <f t="shared" ref="F6:F27" si="0">B6+D6-C6-E6</f>
        <v>37.043096000000006</v>
      </c>
      <c r="G6" s="124">
        <v>9531.7119999999995</v>
      </c>
      <c r="H6" s="5">
        <f t="shared" ref="H6:H23" si="1">F6/G6*1000</f>
        <v>3.8863003833938756</v>
      </c>
      <c r="I6" s="123">
        <f>B6/F6*100</f>
        <v>4.3057956062851757</v>
      </c>
      <c r="J6" s="1" t="s">
        <v>3</v>
      </c>
    </row>
    <row r="7" spans="1:10" ht="15.75">
      <c r="A7" s="4" t="s">
        <v>4</v>
      </c>
      <c r="B7" s="5">
        <v>73.203000000000003</v>
      </c>
      <c r="C7" s="5">
        <v>53.764000000000003</v>
      </c>
      <c r="D7" s="5">
        <v>205.99199999999999</v>
      </c>
      <c r="E7" s="5"/>
      <c r="F7" s="3">
        <f t="shared" si="0"/>
        <v>225.43099999999998</v>
      </c>
      <c r="G7" s="125">
        <v>9154.2999999999993</v>
      </c>
      <c r="H7" s="5">
        <f t="shared" si="1"/>
        <v>24.625695028565811</v>
      </c>
      <c r="I7" s="123">
        <f t="shared" ref="I7:I28" si="2">B7/F7*100</f>
        <v>32.472463858120669</v>
      </c>
      <c r="J7" s="4" t="s">
        <v>5</v>
      </c>
    </row>
    <row r="8" spans="1:10" ht="15.75">
      <c r="A8" s="4" t="s">
        <v>6</v>
      </c>
      <c r="B8" s="5">
        <v>17.167000000000002</v>
      </c>
      <c r="C8" s="5">
        <v>12.545999999999999</v>
      </c>
      <c r="D8" s="5">
        <v>12.288</v>
      </c>
      <c r="E8" s="5">
        <v>0.124</v>
      </c>
      <c r="F8" s="3">
        <f t="shared" si="0"/>
        <v>16.785000000000004</v>
      </c>
      <c r="G8" s="125">
        <v>1370.3219999999999</v>
      </c>
      <c r="H8" s="5">
        <f t="shared" si="1"/>
        <v>12.248945868197405</v>
      </c>
      <c r="I8" s="123">
        <f t="shared" si="2"/>
        <v>102.27584152517126</v>
      </c>
      <c r="J8" s="4" t="s">
        <v>7</v>
      </c>
    </row>
    <row r="9" spans="1:10" ht="15.75">
      <c r="A9" s="4" t="s">
        <v>8</v>
      </c>
      <c r="B9" s="6">
        <v>131.69</v>
      </c>
      <c r="C9" s="6">
        <v>20.782</v>
      </c>
      <c r="D9" s="5">
        <v>26.477</v>
      </c>
      <c r="E9" s="5">
        <v>1.45</v>
      </c>
      <c r="F9" s="3">
        <f t="shared" si="0"/>
        <v>135.935</v>
      </c>
      <c r="G9" s="125">
        <v>11154.371999999999</v>
      </c>
      <c r="H9" s="5">
        <f t="shared" si="1"/>
        <v>12.186701322136289</v>
      </c>
      <c r="I9" s="123">
        <f t="shared" si="2"/>
        <v>96.877183948210543</v>
      </c>
      <c r="J9" s="4" t="s">
        <v>9</v>
      </c>
    </row>
    <row r="10" spans="1:10" ht="15.75">
      <c r="A10" s="4" t="s">
        <v>10</v>
      </c>
      <c r="B10" s="5">
        <v>100.15</v>
      </c>
      <c r="C10" s="5">
        <v>1.8321196</v>
      </c>
      <c r="D10" s="5">
        <v>31.753</v>
      </c>
      <c r="E10" s="5">
        <v>0</v>
      </c>
      <c r="F10" s="3">
        <f t="shared" si="0"/>
        <v>130.07088040000002</v>
      </c>
      <c r="G10" s="125">
        <v>39963</v>
      </c>
      <c r="H10" s="5">
        <f t="shared" si="1"/>
        <v>3.2547826839826848</v>
      </c>
      <c r="I10" s="123">
        <f t="shared" si="2"/>
        <v>76.996480451284768</v>
      </c>
      <c r="J10" s="4" t="s">
        <v>11</v>
      </c>
    </row>
    <row r="11" spans="1:10" ht="15.75">
      <c r="A11" s="4" t="s">
        <v>12</v>
      </c>
      <c r="B11" s="5">
        <v>0.25800000000000001</v>
      </c>
      <c r="C11" s="5">
        <v>0</v>
      </c>
      <c r="D11" s="5">
        <v>0.43400000000000005</v>
      </c>
      <c r="E11" s="5"/>
      <c r="F11" s="3">
        <f t="shared" si="0"/>
        <v>0.69200000000000006</v>
      </c>
      <c r="G11" s="125">
        <v>777.42399999999998</v>
      </c>
      <c r="H11" s="5">
        <f t="shared" si="1"/>
        <v>0.89011916277346737</v>
      </c>
      <c r="I11" s="123">
        <f t="shared" si="2"/>
        <v>37.283236994219649</v>
      </c>
      <c r="J11" s="4" t="s">
        <v>13</v>
      </c>
    </row>
    <row r="12" spans="1:10" ht="15.75">
      <c r="A12" s="4" t="s">
        <v>14</v>
      </c>
      <c r="B12" s="5">
        <v>2.012</v>
      </c>
      <c r="C12" s="5">
        <v>6.0000000000000001E-3</v>
      </c>
      <c r="D12" s="5">
        <v>3.5999999999999997E-2</v>
      </c>
      <c r="E12" s="5"/>
      <c r="F12" s="3">
        <f t="shared" si="0"/>
        <v>2.0420000000000003</v>
      </c>
      <c r="G12" s="125">
        <v>965.59799999999996</v>
      </c>
      <c r="H12" s="5">
        <f t="shared" si="1"/>
        <v>2.1147516875552768</v>
      </c>
      <c r="I12" s="123">
        <f>B12/F12*100</f>
        <v>98.530852105778635</v>
      </c>
      <c r="J12" s="4" t="s">
        <v>15</v>
      </c>
    </row>
    <row r="13" spans="1:10" ht="15.75">
      <c r="A13" s="4" t="s">
        <v>16</v>
      </c>
      <c r="B13" s="5">
        <v>100.5</v>
      </c>
      <c r="C13" s="5">
        <v>23.932999999999996</v>
      </c>
      <c r="D13" s="5">
        <v>169.44100000000003</v>
      </c>
      <c r="E13" s="5"/>
      <c r="F13" s="3">
        <f t="shared" si="0"/>
        <v>246.00800000000004</v>
      </c>
      <c r="G13" s="125">
        <v>31015.999</v>
      </c>
      <c r="H13" s="5">
        <f t="shared" si="1"/>
        <v>7.9316484373113392</v>
      </c>
      <c r="I13" s="123">
        <f t="shared" si="2"/>
        <v>40.852330005528273</v>
      </c>
      <c r="J13" s="4" t="s">
        <v>17</v>
      </c>
    </row>
    <row r="14" spans="1:10" ht="15.75">
      <c r="A14" s="4" t="s">
        <v>18</v>
      </c>
      <c r="B14" s="5">
        <v>36</v>
      </c>
      <c r="C14" s="5">
        <v>0.19645199999999999</v>
      </c>
      <c r="D14" s="5">
        <v>1.0469999999999999</v>
      </c>
      <c r="E14" s="5">
        <v>0</v>
      </c>
      <c r="F14" s="3">
        <f t="shared" si="0"/>
        <v>36.850547999999996</v>
      </c>
      <c r="G14" s="125">
        <v>38435.300000000003</v>
      </c>
      <c r="H14" s="5">
        <f t="shared" si="1"/>
        <v>0.95876831974773169</v>
      </c>
      <c r="I14" s="123">
        <f t="shared" si="2"/>
        <v>97.69189863879366</v>
      </c>
      <c r="J14" s="4" t="s">
        <v>19</v>
      </c>
    </row>
    <row r="15" spans="1:10" ht="15.75">
      <c r="A15" s="4" t="s">
        <v>20</v>
      </c>
      <c r="B15" s="5">
        <v>2.9239999999999999</v>
      </c>
      <c r="C15" s="5">
        <v>4.3999999999999997E-2</v>
      </c>
      <c r="D15" s="5">
        <v>2.2329999999999997</v>
      </c>
      <c r="E15" s="5"/>
      <c r="F15" s="3">
        <f t="shared" si="0"/>
        <v>5.1130000000000004</v>
      </c>
      <c r="G15" s="125">
        <v>18735</v>
      </c>
      <c r="H15" s="5">
        <f t="shared" si="1"/>
        <v>0.27291166266346412</v>
      </c>
      <c r="I15" s="123">
        <f t="shared" si="2"/>
        <v>57.187561118716992</v>
      </c>
      <c r="J15" s="4" t="s">
        <v>21</v>
      </c>
    </row>
    <row r="16" spans="1:10" ht="15.75">
      <c r="A16" s="4" t="s">
        <v>22</v>
      </c>
      <c r="B16" s="5">
        <v>30</v>
      </c>
      <c r="C16" s="7">
        <v>1.7936969999999999</v>
      </c>
      <c r="D16" s="7">
        <v>0.73399999999999999</v>
      </c>
      <c r="E16" s="5"/>
      <c r="F16" s="3">
        <f t="shared" si="0"/>
        <v>28.940303</v>
      </c>
      <c r="G16" s="125">
        <v>13908.1</v>
      </c>
      <c r="H16" s="5">
        <f t="shared" si="1"/>
        <v>2.0808236207677537</v>
      </c>
      <c r="I16" s="123">
        <f t="shared" si="2"/>
        <v>103.66166518712676</v>
      </c>
      <c r="J16" s="4" t="s">
        <v>23</v>
      </c>
    </row>
    <row r="17" spans="1:10" ht="15.75">
      <c r="A17" s="4" t="s">
        <v>24</v>
      </c>
      <c r="B17" s="7">
        <v>69.402000000000001</v>
      </c>
      <c r="C17" s="7">
        <v>0.19500000000000001</v>
      </c>
      <c r="D17" s="7">
        <v>92.507000000000005</v>
      </c>
      <c r="E17" s="7">
        <v>0</v>
      </c>
      <c r="F17" s="3">
        <f t="shared" si="0"/>
        <v>161.714</v>
      </c>
      <c r="G17" s="126">
        <v>36934</v>
      </c>
      <c r="H17" s="5">
        <f t="shared" si="1"/>
        <v>4.3784588725835274</v>
      </c>
      <c r="I17" s="123">
        <f t="shared" si="2"/>
        <v>42.916506919623529</v>
      </c>
      <c r="J17" s="4" t="s">
        <v>25</v>
      </c>
    </row>
    <row r="18" spans="1:10" ht="15.75">
      <c r="A18" s="4" t="s">
        <v>26</v>
      </c>
      <c r="B18" s="5">
        <v>257.34000000000003</v>
      </c>
      <c r="C18" s="7">
        <v>132.16010999999997</v>
      </c>
      <c r="D18" s="7">
        <v>23.450157999999995</v>
      </c>
      <c r="E18" s="5">
        <v>8.6430000000000007</v>
      </c>
      <c r="F18" s="3">
        <f t="shared" si="0"/>
        <v>139.98704800000004</v>
      </c>
      <c r="G18" s="125">
        <v>4159.1000000000004</v>
      </c>
      <c r="H18" s="5">
        <f t="shared" si="1"/>
        <v>33.658014474285309</v>
      </c>
      <c r="I18" s="123">
        <f t="shared" si="2"/>
        <v>183.83129273502499</v>
      </c>
      <c r="J18" s="4" t="s">
        <v>27</v>
      </c>
    </row>
    <row r="19" spans="1:10" ht="15.75">
      <c r="A19" s="4" t="s">
        <v>28</v>
      </c>
      <c r="B19" s="5">
        <v>3.47</v>
      </c>
      <c r="C19" s="7">
        <v>4.0000000000000001E-3</v>
      </c>
      <c r="D19" s="7">
        <v>5.22</v>
      </c>
      <c r="E19" s="5"/>
      <c r="F19" s="3">
        <f t="shared" si="0"/>
        <v>8.6859999999999999</v>
      </c>
      <c r="G19" s="125">
        <v>4662.88</v>
      </c>
      <c r="H19" s="5">
        <f t="shared" si="1"/>
        <v>1.8627972411899942</v>
      </c>
      <c r="I19" s="123">
        <f t="shared" si="2"/>
        <v>39.949343771586463</v>
      </c>
      <c r="J19" s="4" t="s">
        <v>29</v>
      </c>
    </row>
    <row r="20" spans="1:10" ht="15.75">
      <c r="A20" s="4" t="s">
        <v>30</v>
      </c>
      <c r="B20" s="5">
        <v>15.209999999999999</v>
      </c>
      <c r="C20" s="7">
        <v>1.591</v>
      </c>
      <c r="D20" s="7">
        <v>5.2667000000000002</v>
      </c>
      <c r="E20" s="5"/>
      <c r="F20" s="3">
        <f t="shared" si="0"/>
        <v>18.8857</v>
      </c>
      <c r="G20" s="125">
        <v>2481.54</v>
      </c>
      <c r="H20" s="5">
        <f t="shared" si="1"/>
        <v>7.6104757529598555</v>
      </c>
      <c r="I20" s="123">
        <f t="shared" si="2"/>
        <v>80.537125973620249</v>
      </c>
      <c r="J20" s="4" t="s">
        <v>31</v>
      </c>
    </row>
    <row r="21" spans="1:10" ht="15.75">
      <c r="A21" s="4" t="s">
        <v>32</v>
      </c>
      <c r="B21" s="5">
        <v>14.879999999999999</v>
      </c>
      <c r="C21" s="7">
        <v>0.16700000000000001</v>
      </c>
      <c r="D21" s="7">
        <v>31.990000000000002</v>
      </c>
      <c r="E21" s="5"/>
      <c r="F21" s="3">
        <f t="shared" si="0"/>
        <v>46.703000000000003</v>
      </c>
      <c r="G21" s="125">
        <v>3935.79</v>
      </c>
      <c r="H21" s="5">
        <f t="shared" si="1"/>
        <v>11.86623270042355</v>
      </c>
      <c r="I21" s="123">
        <f t="shared" si="2"/>
        <v>31.860908292829148</v>
      </c>
      <c r="J21" s="4" t="s">
        <v>33</v>
      </c>
    </row>
    <row r="22" spans="1:10" ht="15.75">
      <c r="A22" s="4" t="s">
        <v>34</v>
      </c>
      <c r="B22" s="5">
        <v>4.742</v>
      </c>
      <c r="C22" s="7">
        <v>0.22700000000000001</v>
      </c>
      <c r="D22" s="7">
        <v>20.018000000000001</v>
      </c>
      <c r="E22" s="5"/>
      <c r="F22" s="3">
        <f t="shared" si="0"/>
        <v>24.533000000000001</v>
      </c>
      <c r="G22" s="125">
        <v>5851.48</v>
      </c>
      <c r="H22" s="5">
        <f t="shared" si="1"/>
        <v>4.1926145180364633</v>
      </c>
      <c r="I22" s="123">
        <f t="shared" si="2"/>
        <v>19.329066971018626</v>
      </c>
      <c r="J22" s="4" t="s">
        <v>35</v>
      </c>
    </row>
    <row r="23" spans="1:10" ht="15.75">
      <c r="A23" s="4" t="s">
        <v>36</v>
      </c>
      <c r="B23" s="5">
        <v>3.88</v>
      </c>
      <c r="C23" s="7">
        <v>1.1299999999999999</v>
      </c>
      <c r="D23" s="7">
        <v>6.84375</v>
      </c>
      <c r="E23" s="5"/>
      <c r="F23" s="3">
        <f t="shared" si="0"/>
        <v>9.59375</v>
      </c>
      <c r="G23" s="125">
        <v>6234.96</v>
      </c>
      <c r="H23" s="5">
        <f t="shared" si="1"/>
        <v>1.5387027342597226</v>
      </c>
      <c r="I23" s="123">
        <f t="shared" si="2"/>
        <v>40.442996742671014</v>
      </c>
      <c r="J23" s="4" t="s">
        <v>37</v>
      </c>
    </row>
    <row r="24" spans="1:10" ht="15.75">
      <c r="A24" s="4" t="s">
        <v>38</v>
      </c>
      <c r="B24" s="5">
        <v>1519.1100000000001</v>
      </c>
      <c r="C24" s="7">
        <v>18.757999999999999</v>
      </c>
      <c r="D24" s="7">
        <v>204.251</v>
      </c>
      <c r="E24" s="5"/>
      <c r="F24" s="3">
        <f t="shared" si="0"/>
        <v>1704.6030000000001</v>
      </c>
      <c r="G24" s="125">
        <v>93778.2</v>
      </c>
      <c r="H24" s="5">
        <f>F24/G24*1000</f>
        <v>18.176964369117773</v>
      </c>
      <c r="I24" s="123">
        <f t="shared" si="2"/>
        <v>89.118111372560065</v>
      </c>
      <c r="J24" s="4" t="s">
        <v>39</v>
      </c>
    </row>
    <row r="25" spans="1:10" ht="15.75">
      <c r="A25" s="4" t="s">
        <v>40</v>
      </c>
      <c r="B25" s="5">
        <v>1371.05</v>
      </c>
      <c r="C25" s="7">
        <v>641.92986232299995</v>
      </c>
      <c r="D25" s="7">
        <v>76.897882128999996</v>
      </c>
      <c r="E25" s="5">
        <v>18.541</v>
      </c>
      <c r="F25" s="3">
        <f t="shared" si="0"/>
        <v>787.47701980599993</v>
      </c>
      <c r="G25" s="125">
        <v>34803.300000000003</v>
      </c>
      <c r="H25" s="5">
        <f>F25/G25*1000</f>
        <v>22.626504377630852</v>
      </c>
      <c r="I25" s="123">
        <f t="shared" si="2"/>
        <v>174.10666794286479</v>
      </c>
      <c r="J25" s="4" t="s">
        <v>41</v>
      </c>
    </row>
    <row r="26" spans="1:10" ht="15.75">
      <c r="A26" s="4" t="s">
        <v>42</v>
      </c>
      <c r="B26" s="5">
        <v>644.33000000000004</v>
      </c>
      <c r="C26" s="7">
        <v>527.48099999999999</v>
      </c>
      <c r="D26" s="7">
        <v>0.08</v>
      </c>
      <c r="E26" s="5"/>
      <c r="F26" s="3">
        <f t="shared" si="0"/>
        <v>116.92900000000009</v>
      </c>
      <c r="G26" s="125">
        <v>3720.125</v>
      </c>
      <c r="H26" s="5">
        <f>F26/G26*1000</f>
        <v>31.431470716709814</v>
      </c>
      <c r="I26" s="123">
        <f t="shared" si="2"/>
        <v>551.04379580771206</v>
      </c>
      <c r="J26" s="4" t="s">
        <v>43</v>
      </c>
    </row>
    <row r="27" spans="1:10" ht="16.5" thickBot="1">
      <c r="A27" s="8" t="s">
        <v>44</v>
      </c>
      <c r="B27" s="9">
        <v>195.62</v>
      </c>
      <c r="C27" s="10">
        <v>53.578000000000003</v>
      </c>
      <c r="D27" s="10">
        <v>4.7560000000000002</v>
      </c>
      <c r="E27" s="9"/>
      <c r="F27" s="3">
        <f t="shared" si="0"/>
        <v>146.798</v>
      </c>
      <c r="G27" s="127">
        <v>26916.2</v>
      </c>
      <c r="H27" s="5">
        <f>F27/G27*1000</f>
        <v>5.4538902222453389</v>
      </c>
      <c r="I27" s="123">
        <f t="shared" si="2"/>
        <v>133.25794629354624</v>
      </c>
      <c r="J27" s="8" t="s">
        <v>45</v>
      </c>
    </row>
    <row r="28" spans="1:10" ht="16.5" thickBot="1">
      <c r="A28" s="11" t="s">
        <v>46</v>
      </c>
      <c r="B28" s="12">
        <f>SUM(B6:B27)</f>
        <v>4594.5330000000004</v>
      </c>
      <c r="C28" s="12">
        <f t="shared" ref="C28:G28" si="3">SUM(C6:C27)</f>
        <v>1492.1182409229998</v>
      </c>
      <c r="D28" s="12">
        <f t="shared" si="3"/>
        <v>958.41358612900012</v>
      </c>
      <c r="E28" s="12">
        <f t="shared" si="3"/>
        <v>30.008000000000003</v>
      </c>
      <c r="F28" s="12">
        <f t="shared" si="3"/>
        <v>4030.8203452060006</v>
      </c>
      <c r="G28" s="129">
        <f t="shared" si="3"/>
        <v>398488.70200000005</v>
      </c>
      <c r="H28" s="12">
        <f>F28/G28*1000</f>
        <v>10.115268826883831</v>
      </c>
      <c r="I28" s="128">
        <f t="shared" si="2"/>
        <v>113.98506027351092</v>
      </c>
      <c r="J28" s="11" t="s">
        <v>47</v>
      </c>
    </row>
  </sheetData>
  <mergeCells count="2">
    <mergeCell ref="A4:A5"/>
    <mergeCell ref="J4:J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rightToLeft="1" workbookViewId="0">
      <selection activeCell="K4" sqref="K4"/>
    </sheetView>
  </sheetViews>
  <sheetFormatPr defaultRowHeight="15"/>
  <cols>
    <col min="2" max="2" width="12.85546875" customWidth="1"/>
    <col min="3" max="3" width="15.85546875" customWidth="1"/>
    <col min="4" max="4" width="11.28515625" customWidth="1"/>
    <col min="5" max="5" width="15.140625" customWidth="1"/>
    <col min="6" max="6" width="17.140625" customWidth="1"/>
    <col min="7" max="7" width="10.7109375" customWidth="1"/>
    <col min="8" max="9" width="9.85546875" customWidth="1"/>
    <col min="10" max="10" width="18" customWidth="1"/>
  </cols>
  <sheetData>
    <row r="2" spans="1:10">
      <c r="A2" t="s">
        <v>240</v>
      </c>
      <c r="J2" t="s">
        <v>241</v>
      </c>
    </row>
    <row r="3" spans="1:10" ht="15.75" thickBot="1">
      <c r="A3" t="s">
        <v>232</v>
      </c>
      <c r="F3" t="s">
        <v>49</v>
      </c>
      <c r="H3" t="s">
        <v>233</v>
      </c>
      <c r="J3" t="s">
        <v>48</v>
      </c>
    </row>
    <row r="4" spans="1:10" ht="45.75" thickBot="1">
      <c r="A4" s="145" t="s">
        <v>0</v>
      </c>
      <c r="B4" s="162" t="s">
        <v>50</v>
      </c>
      <c r="C4" s="162" t="s">
        <v>53</v>
      </c>
      <c r="D4" s="162" t="s">
        <v>55</v>
      </c>
      <c r="E4" s="163" t="s">
        <v>57</v>
      </c>
      <c r="F4" s="162" t="s">
        <v>59</v>
      </c>
      <c r="G4" s="162" t="s">
        <v>61</v>
      </c>
      <c r="H4" s="162" t="s">
        <v>63</v>
      </c>
      <c r="I4" s="162" t="s">
        <v>65</v>
      </c>
      <c r="J4" s="147" t="s">
        <v>1</v>
      </c>
    </row>
    <row r="5" spans="1:10" ht="30.75" thickBot="1">
      <c r="A5" s="146"/>
      <c r="B5" s="164" t="s">
        <v>51</v>
      </c>
      <c r="C5" s="164" t="s">
        <v>52</v>
      </c>
      <c r="D5" s="164" t="s">
        <v>54</v>
      </c>
      <c r="E5" s="165" t="s">
        <v>56</v>
      </c>
      <c r="F5" s="164" t="s">
        <v>58</v>
      </c>
      <c r="G5" s="164" t="s">
        <v>60</v>
      </c>
      <c r="H5" s="164" t="s">
        <v>62</v>
      </c>
      <c r="I5" s="164" t="s">
        <v>64</v>
      </c>
      <c r="J5" s="148"/>
    </row>
    <row r="6" spans="1:10" ht="15.75">
      <c r="A6" s="1" t="s">
        <v>2</v>
      </c>
      <c r="B6" s="5">
        <v>1.7395290000000001</v>
      </c>
      <c r="C6" s="5">
        <v>0</v>
      </c>
      <c r="D6" s="5">
        <v>40.096180000000011</v>
      </c>
      <c r="E6" s="5">
        <v>0.4</v>
      </c>
      <c r="F6" s="3">
        <f t="shared" ref="F6:F27" si="0">B6+D6-C6-E6</f>
        <v>41.43570900000001</v>
      </c>
      <c r="G6" s="125">
        <v>9716.5249999999978</v>
      </c>
      <c r="H6" s="5">
        <f t="shared" ref="H6" si="1">F6/G6*1000</f>
        <v>4.2644576121607285</v>
      </c>
      <c r="I6" s="123">
        <f>B6/F6*100</f>
        <v>4.1981398218623447</v>
      </c>
      <c r="J6" s="4" t="s">
        <v>3</v>
      </c>
    </row>
    <row r="7" spans="1:10" ht="15.75">
      <c r="A7" s="5" t="s">
        <v>4</v>
      </c>
      <c r="B7" s="5">
        <v>73.203000000000003</v>
      </c>
      <c r="C7" s="6">
        <v>50.204999999999998</v>
      </c>
      <c r="D7" s="5">
        <v>213.70699999999999</v>
      </c>
      <c r="E7" s="5"/>
      <c r="F7" s="3">
        <f t="shared" si="0"/>
        <v>236.70499999999998</v>
      </c>
      <c r="G7" s="125">
        <v>9121.1669999999995</v>
      </c>
      <c r="H7" s="5">
        <f t="shared" ref="H7:H10" si="2">F7/G7*1000</f>
        <v>25.951174888037901</v>
      </c>
      <c r="I7" s="123">
        <f t="shared" ref="I7:I28" si="3">B7/F7*100</f>
        <v>30.925835956147949</v>
      </c>
      <c r="J7" s="4" t="s">
        <v>5</v>
      </c>
    </row>
    <row r="8" spans="1:10" ht="15.75">
      <c r="A8" s="4" t="s">
        <v>6</v>
      </c>
      <c r="B8" s="5">
        <v>15.21421</v>
      </c>
      <c r="C8" s="5">
        <v>15.468999999999999</v>
      </c>
      <c r="D8" s="5">
        <v>13.380999999999998</v>
      </c>
      <c r="E8" s="5">
        <v>0.14399999999999999</v>
      </c>
      <c r="F8" s="3">
        <f t="shared" si="0"/>
        <v>12.982209999999998</v>
      </c>
      <c r="G8" s="125">
        <v>1423.7260000000001</v>
      </c>
      <c r="H8" s="5">
        <f t="shared" si="2"/>
        <v>9.1184750436530617</v>
      </c>
      <c r="I8" s="123">
        <f t="shared" si="3"/>
        <v>117.19275839783829</v>
      </c>
      <c r="J8" s="4" t="s">
        <v>7</v>
      </c>
    </row>
    <row r="9" spans="1:10" ht="15.75">
      <c r="A9" s="4" t="s">
        <v>8</v>
      </c>
      <c r="B9" s="5">
        <v>127</v>
      </c>
      <c r="C9" s="6">
        <v>20.881</v>
      </c>
      <c r="D9" s="5">
        <v>31.521000000000001</v>
      </c>
      <c r="E9" s="5">
        <v>1.5</v>
      </c>
      <c r="F9" s="3">
        <f t="shared" si="0"/>
        <v>136.14000000000001</v>
      </c>
      <c r="G9" s="125">
        <v>11304.482</v>
      </c>
      <c r="H9" s="5">
        <f t="shared" si="2"/>
        <v>12.04301090487826</v>
      </c>
      <c r="I9" s="123">
        <f t="shared" si="3"/>
        <v>93.286322902894071</v>
      </c>
      <c r="J9" s="4" t="s">
        <v>9</v>
      </c>
    </row>
    <row r="10" spans="1:10" ht="15.75">
      <c r="A10" s="4" t="s">
        <v>10</v>
      </c>
      <c r="B10" s="5">
        <v>102.14</v>
      </c>
      <c r="C10" s="5">
        <v>2.639008</v>
      </c>
      <c r="D10" s="5">
        <v>44.334000000000003</v>
      </c>
      <c r="E10" s="5">
        <v>0</v>
      </c>
      <c r="F10" s="3">
        <f t="shared" si="0"/>
        <v>143.834992</v>
      </c>
      <c r="G10" s="125">
        <v>40836</v>
      </c>
      <c r="H10" s="5">
        <f t="shared" si="2"/>
        <v>3.5222595748849055</v>
      </c>
      <c r="I10" s="123">
        <f t="shared" si="3"/>
        <v>71.011927334066243</v>
      </c>
      <c r="J10" s="4" t="s">
        <v>11</v>
      </c>
    </row>
    <row r="11" spans="1:10" ht="15.75">
      <c r="A11" s="4" t="s">
        <v>12</v>
      </c>
      <c r="B11" s="5">
        <v>1.1419999999999999</v>
      </c>
      <c r="C11" s="5">
        <v>0</v>
      </c>
      <c r="D11" s="5">
        <v>0.497</v>
      </c>
      <c r="E11" s="5"/>
      <c r="F11" s="3">
        <f t="shared" si="0"/>
        <v>1.6389999999999998</v>
      </c>
      <c r="G11" s="125">
        <v>795.601</v>
      </c>
      <c r="H11" s="5">
        <f t="shared" ref="H11:H13" si="4">F11/G11*1000</f>
        <v>2.0600778530947044</v>
      </c>
      <c r="I11" s="123">
        <f t="shared" si="3"/>
        <v>69.676632092739482</v>
      </c>
      <c r="J11" s="4" t="s">
        <v>13</v>
      </c>
    </row>
    <row r="12" spans="1:10" ht="15.75">
      <c r="A12" s="4" t="s">
        <v>14</v>
      </c>
      <c r="B12" s="5">
        <v>2.012</v>
      </c>
      <c r="C12" s="5">
        <v>1.9800000000000002E-2</v>
      </c>
      <c r="D12" s="5">
        <v>6.2E-2</v>
      </c>
      <c r="E12" s="5"/>
      <c r="F12" s="3">
        <f t="shared" si="0"/>
        <v>2.0541999999999998</v>
      </c>
      <c r="G12" s="125">
        <v>992.63499999999999</v>
      </c>
      <c r="H12" s="5">
        <f t="shared" si="4"/>
        <v>2.0694414361774465</v>
      </c>
      <c r="I12" s="123">
        <f>B12/F12*100</f>
        <v>97.945672281180023</v>
      </c>
      <c r="J12" s="4" t="s">
        <v>15</v>
      </c>
    </row>
    <row r="13" spans="1:10" ht="15.75">
      <c r="A13" s="4" t="s">
        <v>16</v>
      </c>
      <c r="B13" s="5">
        <v>102.00999999999999</v>
      </c>
      <c r="C13" s="5">
        <v>22.884000000000004</v>
      </c>
      <c r="D13" s="5">
        <v>171.36599999999999</v>
      </c>
      <c r="E13" s="5"/>
      <c r="F13" s="3">
        <f t="shared" si="0"/>
        <v>250.49199999999996</v>
      </c>
      <c r="G13" s="125">
        <v>31787.58</v>
      </c>
      <c r="H13" s="5">
        <f t="shared" si="4"/>
        <v>7.8801846507346553</v>
      </c>
      <c r="I13" s="123">
        <f t="shared" si="3"/>
        <v>40.723855452469543</v>
      </c>
      <c r="J13" s="4" t="s">
        <v>17</v>
      </c>
    </row>
    <row r="14" spans="1:10" ht="15.75">
      <c r="A14" s="4" t="s">
        <v>18</v>
      </c>
      <c r="B14" s="5">
        <v>42</v>
      </c>
      <c r="C14" s="5">
        <v>0.53746509708737866</v>
      </c>
      <c r="D14" s="5">
        <v>1.0589999999999999</v>
      </c>
      <c r="E14" s="5">
        <v>0</v>
      </c>
      <c r="F14" s="3">
        <f t="shared" si="0"/>
        <v>42.52153490291262</v>
      </c>
      <c r="G14" s="125">
        <v>39598.699999999997</v>
      </c>
      <c r="H14" s="5">
        <f t="shared" ref="H14" si="5">F14/G14*1000</f>
        <v>1.0738113852957958</v>
      </c>
      <c r="I14" s="123">
        <f t="shared" si="3"/>
        <v>98.773480533796771</v>
      </c>
      <c r="J14" s="4" t="s">
        <v>19</v>
      </c>
    </row>
    <row r="15" spans="1:10" ht="15.75">
      <c r="A15" s="4" t="s">
        <v>20</v>
      </c>
      <c r="B15" s="5">
        <v>2.8040000000000003</v>
      </c>
      <c r="C15" s="5">
        <v>5.3999999999999999E-2</v>
      </c>
      <c r="D15" s="5">
        <v>2.1080000000000001</v>
      </c>
      <c r="E15" s="5"/>
      <c r="F15" s="3">
        <f t="shared" si="0"/>
        <v>4.8580000000000005</v>
      </c>
      <c r="G15" s="125">
        <v>18430.5</v>
      </c>
      <c r="H15" s="5">
        <f t="shared" ref="H15:H17" si="6">F15/G15*1000</f>
        <v>0.26358481864301025</v>
      </c>
      <c r="I15" s="123">
        <f t="shared" si="3"/>
        <v>57.719226018937832</v>
      </c>
      <c r="J15" s="4" t="s">
        <v>21</v>
      </c>
    </row>
    <row r="16" spans="1:10" ht="15.75">
      <c r="A16" s="4" t="s">
        <v>22</v>
      </c>
      <c r="B16" s="5">
        <v>30</v>
      </c>
      <c r="C16" s="7">
        <v>2.023282</v>
      </c>
      <c r="D16" s="7">
        <v>0.40900000000000003</v>
      </c>
      <c r="E16" s="5"/>
      <c r="F16" s="3">
        <f t="shared" si="0"/>
        <v>28.385717999999997</v>
      </c>
      <c r="G16" s="125">
        <v>14318</v>
      </c>
      <c r="H16" s="5">
        <f t="shared" si="6"/>
        <v>1.9825197653303532</v>
      </c>
      <c r="I16" s="123">
        <f t="shared" si="3"/>
        <v>105.68695144508939</v>
      </c>
      <c r="J16" s="4" t="s">
        <v>23</v>
      </c>
    </row>
    <row r="17" spans="1:10" ht="15.75">
      <c r="A17" s="4" t="s">
        <v>24</v>
      </c>
      <c r="B17" s="5">
        <v>41.893000000000001</v>
      </c>
      <c r="C17" s="7">
        <v>0.16200000000000001</v>
      </c>
      <c r="D17" s="7">
        <v>57.039749999999998</v>
      </c>
      <c r="E17" s="7">
        <v>0</v>
      </c>
      <c r="F17" s="3">
        <f t="shared" si="0"/>
        <v>98.770749999999992</v>
      </c>
      <c r="G17" s="126">
        <v>37883.542999999998</v>
      </c>
      <c r="H17" s="5">
        <f t="shared" si="6"/>
        <v>2.6072205020528307</v>
      </c>
      <c r="I17" s="123">
        <f t="shared" si="3"/>
        <v>42.414378750794143</v>
      </c>
      <c r="J17" s="4" t="s">
        <v>25</v>
      </c>
    </row>
    <row r="18" spans="1:10" ht="15.75">
      <c r="A18" s="4" t="s">
        <v>26</v>
      </c>
      <c r="B18" s="5">
        <v>279.71300000000002</v>
      </c>
      <c r="C18" s="7">
        <v>151.83231256999997</v>
      </c>
      <c r="D18" s="7">
        <v>29.754413</v>
      </c>
      <c r="E18" s="5">
        <v>4.38</v>
      </c>
      <c r="F18" s="3">
        <f t="shared" si="0"/>
        <v>153.25510043000006</v>
      </c>
      <c r="G18" s="125">
        <v>4414.05</v>
      </c>
      <c r="H18" s="5">
        <f t="shared" ref="H18:H23" si="7">F18/G18*1000</f>
        <v>34.719837888107307</v>
      </c>
      <c r="I18" s="123">
        <f t="shared" si="3"/>
        <v>182.51464337251221</v>
      </c>
      <c r="J18" s="4" t="s">
        <v>27</v>
      </c>
    </row>
    <row r="19" spans="1:10" ht="15.75">
      <c r="A19" s="4" t="s">
        <v>28</v>
      </c>
      <c r="B19" s="5">
        <v>3.5860000000000003</v>
      </c>
      <c r="C19" s="7">
        <v>4.0000000000000001E-3</v>
      </c>
      <c r="D19" s="7">
        <v>4.3070000000000004</v>
      </c>
      <c r="E19" s="5"/>
      <c r="F19" s="3">
        <f t="shared" si="0"/>
        <v>7.8890000000000011</v>
      </c>
      <c r="G19" s="125">
        <v>4790.71</v>
      </c>
      <c r="H19" s="5">
        <f t="shared" si="7"/>
        <v>1.6467287729793707</v>
      </c>
      <c r="I19" s="123">
        <f t="shared" si="3"/>
        <v>45.455697807073136</v>
      </c>
      <c r="J19" s="4" t="s">
        <v>29</v>
      </c>
    </row>
    <row r="20" spans="1:10" ht="15.75">
      <c r="A20" s="4" t="s">
        <v>30</v>
      </c>
      <c r="B20" s="5">
        <v>14.54</v>
      </c>
      <c r="C20" s="7">
        <v>0.95029999999999992</v>
      </c>
      <c r="D20" s="7">
        <v>2.8411</v>
      </c>
      <c r="E20" s="5"/>
      <c r="F20" s="3">
        <f t="shared" si="0"/>
        <v>16.430800000000001</v>
      </c>
      <c r="G20" s="125">
        <v>2569.8000000000002</v>
      </c>
      <c r="H20" s="5">
        <f t="shared" si="7"/>
        <v>6.3938049653669555</v>
      </c>
      <c r="I20" s="123">
        <f t="shared" si="3"/>
        <v>88.492343647296522</v>
      </c>
      <c r="J20" s="4" t="s">
        <v>31</v>
      </c>
    </row>
    <row r="21" spans="1:10" ht="15.75">
      <c r="A21" s="4" t="s">
        <v>32</v>
      </c>
      <c r="B21" s="5">
        <v>16.469864999999999</v>
      </c>
      <c r="C21" s="7">
        <v>8.1000000000000003E-2</v>
      </c>
      <c r="D21" s="7">
        <v>29.524000000000001</v>
      </c>
      <c r="E21" s="5"/>
      <c r="F21" s="3">
        <f t="shared" si="0"/>
        <v>45.912864999999996</v>
      </c>
      <c r="G21" s="125">
        <v>4052.59</v>
      </c>
      <c r="H21" s="5">
        <f t="shared" si="7"/>
        <v>11.329264741807091</v>
      </c>
      <c r="I21" s="123">
        <f t="shared" si="3"/>
        <v>35.872004502441747</v>
      </c>
      <c r="J21" s="4" t="s">
        <v>33</v>
      </c>
    </row>
    <row r="22" spans="1:10" ht="15.75">
      <c r="A22" s="4" t="s">
        <v>34</v>
      </c>
      <c r="B22" s="5">
        <v>5.3929999999999998</v>
      </c>
      <c r="C22" s="7">
        <v>0.25109999999999999</v>
      </c>
      <c r="D22" s="7">
        <v>32.619999999999997</v>
      </c>
      <c r="E22" s="5"/>
      <c r="F22" s="3">
        <f t="shared" si="0"/>
        <v>37.761899999999997</v>
      </c>
      <c r="G22" s="125">
        <v>6006.67</v>
      </c>
      <c r="H22" s="5">
        <f t="shared" si="7"/>
        <v>6.2866613281568648</v>
      </c>
      <c r="I22" s="123">
        <f t="shared" si="3"/>
        <v>14.28159070385759</v>
      </c>
      <c r="J22" s="4" t="s">
        <v>35</v>
      </c>
    </row>
    <row r="23" spans="1:10" ht="15.75">
      <c r="A23" s="4" t="s">
        <v>36</v>
      </c>
      <c r="B23" s="5">
        <v>3.88</v>
      </c>
      <c r="C23" s="7">
        <v>2.1384533000000001</v>
      </c>
      <c r="D23" s="7">
        <v>3.3642500000000002</v>
      </c>
      <c r="E23" s="5"/>
      <c r="F23" s="3">
        <f t="shared" si="0"/>
        <v>5.1057967</v>
      </c>
      <c r="G23" s="125">
        <v>6293.25</v>
      </c>
      <c r="H23" s="5">
        <f t="shared" si="7"/>
        <v>0.81131318476145076</v>
      </c>
      <c r="I23" s="123">
        <f t="shared" si="3"/>
        <v>75.992058203179141</v>
      </c>
      <c r="J23" s="4" t="s">
        <v>37</v>
      </c>
    </row>
    <row r="24" spans="1:10" ht="15.75">
      <c r="A24" s="4" t="s">
        <v>38</v>
      </c>
      <c r="B24" s="5">
        <v>1640</v>
      </c>
      <c r="C24" s="7">
        <v>38.68</v>
      </c>
      <c r="D24" s="7">
        <v>220.15600000000001</v>
      </c>
      <c r="E24" s="5"/>
      <c r="F24" s="3">
        <f t="shared" si="0"/>
        <v>1821.4759999999999</v>
      </c>
      <c r="G24" s="125">
        <v>95688.7</v>
      </c>
      <c r="H24" s="5">
        <f>F24/G24*1000</f>
        <v>19.035434696050839</v>
      </c>
      <c r="I24" s="123">
        <f t="shared" si="3"/>
        <v>90.036871196765716</v>
      </c>
      <c r="J24" s="4" t="s">
        <v>39</v>
      </c>
    </row>
    <row r="25" spans="1:10" ht="15.75">
      <c r="A25" s="4" t="s">
        <v>40</v>
      </c>
      <c r="B25" s="5">
        <v>1465.1420000000001</v>
      </c>
      <c r="C25" s="7">
        <v>687.77985763200013</v>
      </c>
      <c r="D25" s="7">
        <v>65.947000000000003</v>
      </c>
      <c r="E25" s="5">
        <v>27.09</v>
      </c>
      <c r="F25" s="3">
        <f t="shared" si="0"/>
        <v>816.21914236799978</v>
      </c>
      <c r="G25" s="125">
        <v>33947.089999999997</v>
      </c>
      <c r="H25" s="5">
        <f>F25/G25*1000</f>
        <v>24.043861855846846</v>
      </c>
      <c r="I25" s="123">
        <f t="shared" si="3"/>
        <v>179.50350879414043</v>
      </c>
      <c r="J25" s="4" t="s">
        <v>41</v>
      </c>
    </row>
    <row r="26" spans="1:10" ht="15.75">
      <c r="A26" s="4" t="s">
        <v>42</v>
      </c>
      <c r="B26" s="5">
        <v>773</v>
      </c>
      <c r="C26" s="7">
        <v>620.21100000000001</v>
      </c>
      <c r="D26" s="7">
        <v>0.17400000000000002</v>
      </c>
      <c r="E26" s="5"/>
      <c r="F26" s="3">
        <f t="shared" si="0"/>
        <v>152.96299999999997</v>
      </c>
      <c r="G26" s="125">
        <v>4301.0200000000004</v>
      </c>
      <c r="H26" s="5">
        <f>F26/G26*1000</f>
        <v>35.564354501955336</v>
      </c>
      <c r="I26" s="123">
        <f t="shared" si="3"/>
        <v>505.35096722736881</v>
      </c>
      <c r="J26" s="4" t="s">
        <v>43</v>
      </c>
    </row>
    <row r="27" spans="1:10" ht="16.5" thickBot="1">
      <c r="A27" s="8" t="s">
        <v>44</v>
      </c>
      <c r="B27" s="5">
        <v>158.22048489925078</v>
      </c>
      <c r="C27" s="10">
        <v>37.796933975127054</v>
      </c>
      <c r="D27" s="10">
        <v>1.6729999999999996</v>
      </c>
      <c r="E27" s="9"/>
      <c r="F27" s="3">
        <f t="shared" si="0"/>
        <v>122.09655092412373</v>
      </c>
      <c r="G27" s="127">
        <v>27584.2</v>
      </c>
      <c r="H27" s="5">
        <f>F27/G27*1000</f>
        <v>4.4263219859239609</v>
      </c>
      <c r="I27" s="123">
        <f t="shared" si="3"/>
        <v>129.58636726566999</v>
      </c>
      <c r="J27" s="8" t="s">
        <v>45</v>
      </c>
    </row>
    <row r="28" spans="1:10" ht="16.5" thickBot="1">
      <c r="A28" s="11" t="s">
        <v>46</v>
      </c>
      <c r="B28" s="12">
        <f>SUM(B6:B27)</f>
        <v>4901.1020888992507</v>
      </c>
      <c r="C28" s="12">
        <f t="shared" ref="C28:G28" si="8">SUM(C6:C27)</f>
        <v>1654.5995125742147</v>
      </c>
      <c r="D28" s="12">
        <f t="shared" si="8"/>
        <v>965.9406929999999</v>
      </c>
      <c r="E28" s="12">
        <f t="shared" si="8"/>
        <v>33.513999999999996</v>
      </c>
      <c r="F28" s="12">
        <f t="shared" si="8"/>
        <v>4178.9292693250363</v>
      </c>
      <c r="G28" s="129">
        <f t="shared" si="8"/>
        <v>405856.53899999993</v>
      </c>
      <c r="H28" s="12">
        <f>F28/G28*1000</f>
        <v>10.296567549759342</v>
      </c>
      <c r="I28" s="128">
        <f t="shared" si="3"/>
        <v>117.28128841220749</v>
      </c>
      <c r="J28" s="11" t="s">
        <v>47</v>
      </c>
    </row>
  </sheetData>
  <mergeCells count="2">
    <mergeCell ref="A4:A5"/>
    <mergeCell ref="J4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2"/>
  <sheetViews>
    <sheetView rightToLeft="1" tabSelected="1" topLeftCell="A19" zoomScale="80" zoomScaleNormal="80" workbookViewId="0">
      <selection activeCell="L29" sqref="L29"/>
    </sheetView>
  </sheetViews>
  <sheetFormatPr defaultRowHeight="15"/>
  <cols>
    <col min="1" max="1" width="19.7109375" customWidth="1"/>
    <col min="2" max="2" width="13" customWidth="1"/>
    <col min="4" max="4" width="12.28515625" customWidth="1"/>
    <col min="5" max="5" width="10.140625" bestFit="1" customWidth="1"/>
    <col min="6" max="6" width="15.5703125" customWidth="1"/>
    <col min="7" max="7" width="17.28515625" customWidth="1"/>
    <col min="9" max="9" width="13.140625" bestFit="1" customWidth="1"/>
    <col min="10" max="11" width="12.28515625" customWidth="1"/>
    <col min="12" max="12" width="15.42578125" customWidth="1"/>
  </cols>
  <sheetData>
    <row r="2" spans="1:11" ht="21" customHeight="1">
      <c r="A2" t="s">
        <v>242</v>
      </c>
      <c r="K2" t="s">
        <v>243</v>
      </c>
    </row>
    <row r="3" spans="1:11" ht="15.75">
      <c r="A3" s="25" t="s">
        <v>78</v>
      </c>
      <c r="B3" s="25"/>
      <c r="C3" s="151" t="s">
        <v>79</v>
      </c>
      <c r="D3" s="151"/>
      <c r="I3" s="136" t="s">
        <v>265</v>
      </c>
      <c r="K3" t="s">
        <v>80</v>
      </c>
    </row>
    <row r="4" spans="1:11">
      <c r="A4" s="158" t="s">
        <v>66</v>
      </c>
      <c r="B4" s="160" t="s">
        <v>50</v>
      </c>
      <c r="C4" s="161"/>
      <c r="D4" s="160" t="s">
        <v>67</v>
      </c>
      <c r="E4" s="161"/>
      <c r="F4" s="160" t="s">
        <v>68</v>
      </c>
      <c r="G4" s="161"/>
      <c r="H4" s="160" t="s">
        <v>69</v>
      </c>
      <c r="I4" s="161"/>
      <c r="J4" s="160" t="s">
        <v>70</v>
      </c>
      <c r="K4" s="161"/>
    </row>
    <row r="5" spans="1:11">
      <c r="A5" s="159"/>
      <c r="B5" s="15" t="s">
        <v>71</v>
      </c>
      <c r="C5" s="15" t="s">
        <v>72</v>
      </c>
      <c r="D5" s="15" t="s">
        <v>73</v>
      </c>
      <c r="E5" s="15" t="s">
        <v>72</v>
      </c>
      <c r="F5" s="15" t="s">
        <v>71</v>
      </c>
      <c r="G5" s="15" t="s">
        <v>72</v>
      </c>
      <c r="H5" s="15" t="s">
        <v>71</v>
      </c>
      <c r="I5" s="15" t="s">
        <v>72</v>
      </c>
      <c r="J5" s="15" t="s">
        <v>71</v>
      </c>
      <c r="K5" s="15" t="s">
        <v>72</v>
      </c>
    </row>
    <row r="6" spans="1:11" ht="24" customHeight="1">
      <c r="A6" s="16" t="s">
        <v>74</v>
      </c>
      <c r="B6" s="17">
        <v>126528</v>
      </c>
      <c r="C6" s="17">
        <f>828370*0.4</f>
        <v>331348</v>
      </c>
      <c r="D6" s="18"/>
      <c r="E6" s="18"/>
      <c r="F6" s="18"/>
      <c r="G6" s="18"/>
      <c r="H6" s="18"/>
      <c r="I6" s="18"/>
      <c r="J6" s="17">
        <f>(B12+F12)-D12</f>
        <v>137168</v>
      </c>
      <c r="K6" s="17">
        <f>(C12+G12)-E12</f>
        <v>254203.59999999998</v>
      </c>
    </row>
    <row r="7" spans="1:11" ht="24" customHeight="1">
      <c r="A7" s="19" t="s">
        <v>82</v>
      </c>
      <c r="B7" s="18"/>
      <c r="C7" s="18"/>
      <c r="D7" s="17">
        <v>5560</v>
      </c>
      <c r="E7" s="17">
        <f>72315*0.4</f>
        <v>28926</v>
      </c>
      <c r="F7" s="17">
        <v>21427</v>
      </c>
      <c r="G7" s="17">
        <f>103057*0.4</f>
        <v>41222.800000000003</v>
      </c>
      <c r="H7" s="17"/>
      <c r="I7" s="17"/>
      <c r="J7" s="17"/>
      <c r="K7" s="17"/>
    </row>
    <row r="8" spans="1:11" ht="24" customHeight="1">
      <c r="A8" s="19" t="s">
        <v>75</v>
      </c>
      <c r="B8" s="18"/>
      <c r="C8" s="18"/>
      <c r="D8" s="17">
        <v>4236</v>
      </c>
      <c r="E8" s="17">
        <f>117740*0.4</f>
        <v>47096</v>
      </c>
      <c r="F8" s="17">
        <v>121</v>
      </c>
      <c r="G8" s="17">
        <f>1636*0.4</f>
        <v>654.40000000000009</v>
      </c>
      <c r="H8" s="17"/>
      <c r="I8" s="17"/>
      <c r="J8" s="17"/>
      <c r="K8" s="17"/>
    </row>
    <row r="9" spans="1:11" ht="24" customHeight="1">
      <c r="A9" s="19" t="s">
        <v>76</v>
      </c>
      <c r="B9" s="18"/>
      <c r="C9" s="18"/>
      <c r="D9" s="17">
        <v>5778</v>
      </c>
      <c r="E9" s="17">
        <f>0.4*71427</f>
        <v>28570.800000000003</v>
      </c>
      <c r="F9" s="17">
        <v>912</v>
      </c>
      <c r="G9" s="17">
        <f>4653*0.4</f>
        <v>1861.2</v>
      </c>
      <c r="H9" s="17"/>
      <c r="I9" s="17"/>
      <c r="J9" s="17"/>
      <c r="K9" s="17"/>
    </row>
    <row r="10" spans="1:11" ht="24" customHeight="1">
      <c r="A10" s="19" t="s">
        <v>81</v>
      </c>
      <c r="B10" s="18"/>
      <c r="C10" s="20"/>
      <c r="D10" s="17">
        <v>5264</v>
      </c>
      <c r="E10" s="17">
        <f>56244*0.4</f>
        <v>22497.600000000002</v>
      </c>
      <c r="F10" s="17">
        <v>9061</v>
      </c>
      <c r="G10" s="17">
        <f>37662*0.4</f>
        <v>15064.800000000001</v>
      </c>
      <c r="H10" s="17"/>
      <c r="I10" s="17"/>
      <c r="J10" s="17"/>
      <c r="K10" s="17"/>
    </row>
    <row r="11" spans="1:11" ht="24" customHeight="1">
      <c r="A11" s="21" t="s">
        <v>77</v>
      </c>
      <c r="B11" s="18"/>
      <c r="C11" s="18"/>
      <c r="D11" s="17">
        <v>44</v>
      </c>
      <c r="E11" s="17">
        <v>8860</v>
      </c>
      <c r="F11" s="17">
        <v>1</v>
      </c>
      <c r="G11" s="17">
        <f>7*0.4</f>
        <v>2.8000000000000003</v>
      </c>
      <c r="H11" s="17"/>
      <c r="I11" s="17"/>
      <c r="J11" s="17"/>
      <c r="K11" s="17"/>
    </row>
    <row r="12" spans="1:11" ht="24.75">
      <c r="A12" s="22" t="s">
        <v>46</v>
      </c>
      <c r="B12" s="24">
        <f t="shared" ref="B12:G12" si="0">SUM(B6:B11)</f>
        <v>126528</v>
      </c>
      <c r="C12" s="24">
        <f t="shared" si="0"/>
        <v>331348</v>
      </c>
      <c r="D12" s="24">
        <f t="shared" si="0"/>
        <v>20882</v>
      </c>
      <c r="E12" s="24">
        <f t="shared" si="0"/>
        <v>135950.40000000002</v>
      </c>
      <c r="F12" s="24">
        <f t="shared" si="0"/>
        <v>31522</v>
      </c>
      <c r="G12" s="24">
        <f t="shared" si="0"/>
        <v>58806.000000000007</v>
      </c>
      <c r="H12" s="23"/>
      <c r="I12" s="23"/>
      <c r="J12" s="24">
        <f>J6</f>
        <v>137168</v>
      </c>
      <c r="K12" s="24">
        <f>K6</f>
        <v>254203.59999999998</v>
      </c>
    </row>
    <row r="16" spans="1:11">
      <c r="A16" t="s">
        <v>244</v>
      </c>
      <c r="I16" s="136"/>
      <c r="K16" t="s">
        <v>245</v>
      </c>
    </row>
    <row r="17" spans="1:11" ht="15.75">
      <c r="A17" s="25" t="s">
        <v>78</v>
      </c>
      <c r="B17" s="25"/>
      <c r="C17" s="151" t="s">
        <v>79</v>
      </c>
      <c r="D17" s="151"/>
      <c r="I17" s="136" t="s">
        <v>265</v>
      </c>
      <c r="K17" t="s">
        <v>80</v>
      </c>
    </row>
    <row r="18" spans="1:11" ht="16.5">
      <c r="A18" s="156" t="s">
        <v>66</v>
      </c>
      <c r="B18" s="154" t="s">
        <v>50</v>
      </c>
      <c r="C18" s="155"/>
      <c r="D18" s="154" t="s">
        <v>67</v>
      </c>
      <c r="E18" s="155"/>
      <c r="F18" s="154" t="s">
        <v>68</v>
      </c>
      <c r="G18" s="155"/>
      <c r="H18" s="154" t="s">
        <v>69</v>
      </c>
      <c r="I18" s="155"/>
      <c r="J18" s="154" t="s">
        <v>70</v>
      </c>
      <c r="K18" s="155"/>
    </row>
    <row r="19" spans="1:11" ht="16.5">
      <c r="A19" s="157"/>
      <c r="B19" s="26" t="s">
        <v>71</v>
      </c>
      <c r="C19" s="26" t="s">
        <v>72</v>
      </c>
      <c r="D19" s="26" t="s">
        <v>73</v>
      </c>
      <c r="E19" s="26" t="s">
        <v>72</v>
      </c>
      <c r="F19" s="26" t="s">
        <v>71</v>
      </c>
      <c r="G19" s="26" t="s">
        <v>72</v>
      </c>
      <c r="H19" s="26" t="s">
        <v>71</v>
      </c>
      <c r="I19" s="26" t="s">
        <v>72</v>
      </c>
      <c r="J19" s="26" t="s">
        <v>71</v>
      </c>
      <c r="K19" s="26" t="s">
        <v>72</v>
      </c>
    </row>
    <row r="20" spans="1:11" ht="25.5">
      <c r="A20" s="27" t="s">
        <v>83</v>
      </c>
      <c r="B20" s="28" t="s">
        <v>84</v>
      </c>
      <c r="C20" s="28" t="s">
        <v>84</v>
      </c>
      <c r="D20" s="29" t="s">
        <v>85</v>
      </c>
      <c r="E20" s="29" t="s">
        <v>85</v>
      </c>
      <c r="F20" s="31">
        <v>28.809000000000001</v>
      </c>
      <c r="G20" s="142">
        <v>204.26379000000003</v>
      </c>
      <c r="H20" s="32" t="s">
        <v>85</v>
      </c>
      <c r="I20" s="32" t="s">
        <v>85</v>
      </c>
      <c r="J20" s="33">
        <v>28.809000000000001</v>
      </c>
      <c r="K20" s="32">
        <v>204.26379000000003</v>
      </c>
    </row>
    <row r="21" spans="1:11" ht="25.5">
      <c r="A21" s="34" t="s">
        <v>86</v>
      </c>
      <c r="B21" s="28" t="s">
        <v>84</v>
      </c>
      <c r="C21" s="28" t="s">
        <v>84</v>
      </c>
      <c r="D21" s="35">
        <v>50.814</v>
      </c>
      <c r="E21" s="138">
        <v>125.00952808000001</v>
      </c>
      <c r="F21" s="36">
        <v>9231.0669999999991</v>
      </c>
      <c r="G21" s="143">
        <v>28913.253960000013</v>
      </c>
      <c r="H21" s="32" t="s">
        <v>85</v>
      </c>
      <c r="I21" s="32" t="s">
        <v>85</v>
      </c>
      <c r="J21" s="37">
        <v>9180.2529999999988</v>
      </c>
      <c r="K21" s="28" t="s">
        <v>84</v>
      </c>
    </row>
    <row r="22" spans="1:11" ht="25.5">
      <c r="A22" s="34" t="s">
        <v>87</v>
      </c>
      <c r="B22" s="28" t="s">
        <v>84</v>
      </c>
      <c r="C22" s="28" t="s">
        <v>84</v>
      </c>
      <c r="D22" s="35">
        <v>37.595999999999997</v>
      </c>
      <c r="E22" s="138">
        <v>198.30755157000002</v>
      </c>
      <c r="F22" s="36">
        <v>12794.198</v>
      </c>
      <c r="G22" s="143">
        <v>19386.466900000007</v>
      </c>
      <c r="H22" s="32" t="s">
        <v>85</v>
      </c>
      <c r="I22" s="32" t="s">
        <v>85</v>
      </c>
      <c r="J22" s="38">
        <v>12756.602000000001</v>
      </c>
      <c r="K22" s="28" t="s">
        <v>84</v>
      </c>
    </row>
    <row r="23" spans="1:11" ht="25.5">
      <c r="A23" s="34" t="s">
        <v>88</v>
      </c>
      <c r="B23" s="39" t="s">
        <v>85</v>
      </c>
      <c r="C23" s="39" t="s">
        <v>85</v>
      </c>
      <c r="D23" s="32" t="s">
        <v>85</v>
      </c>
      <c r="E23" s="32" t="s">
        <v>85</v>
      </c>
      <c r="F23" s="30" t="s">
        <v>85</v>
      </c>
      <c r="G23" s="30" t="s">
        <v>85</v>
      </c>
      <c r="H23" s="32" t="s">
        <v>85</v>
      </c>
      <c r="I23" s="32" t="s">
        <v>85</v>
      </c>
      <c r="J23" s="32" t="s">
        <v>85</v>
      </c>
      <c r="K23" s="32" t="s">
        <v>85</v>
      </c>
    </row>
    <row r="24" spans="1:11" ht="25.5">
      <c r="A24" s="34" t="s">
        <v>75</v>
      </c>
      <c r="B24" s="40">
        <v>2126</v>
      </c>
      <c r="C24" s="28" t="s">
        <v>84</v>
      </c>
      <c r="D24" s="35">
        <v>168.01900000000001</v>
      </c>
      <c r="E24" s="138">
        <v>2000.35282708</v>
      </c>
      <c r="F24" s="38">
        <v>1620.8889999999999</v>
      </c>
      <c r="G24" s="143">
        <v>6853.5917099999988</v>
      </c>
      <c r="H24" s="32" t="s">
        <v>85</v>
      </c>
      <c r="I24" s="32" t="s">
        <v>85</v>
      </c>
      <c r="J24" s="37">
        <v>3578.87</v>
      </c>
      <c r="K24" s="28" t="s">
        <v>84</v>
      </c>
    </row>
    <row r="25" spans="1:11" ht="25.5">
      <c r="A25" s="34" t="s">
        <v>89</v>
      </c>
      <c r="B25" s="41">
        <v>98536</v>
      </c>
      <c r="C25" s="28" t="s">
        <v>84</v>
      </c>
      <c r="D25" s="42">
        <v>214.166</v>
      </c>
      <c r="E25" s="139">
        <v>762.87017014000003</v>
      </c>
      <c r="F25" s="36">
        <v>5061.6419999999998</v>
      </c>
      <c r="G25" s="143">
        <v>15025.208580000011</v>
      </c>
      <c r="H25" s="32" t="s">
        <v>85</v>
      </c>
      <c r="I25" s="32" t="s">
        <v>85</v>
      </c>
      <c r="J25" s="43">
        <v>103383.476</v>
      </c>
      <c r="K25" s="28" t="s">
        <v>84</v>
      </c>
    </row>
    <row r="26" spans="1:11" ht="25.5">
      <c r="A26" s="34" t="s">
        <v>90</v>
      </c>
      <c r="B26" s="39" t="s">
        <v>85</v>
      </c>
      <c r="C26" s="39" t="s">
        <v>85</v>
      </c>
      <c r="D26" s="32" t="s">
        <v>85</v>
      </c>
      <c r="E26" s="32" t="s">
        <v>85</v>
      </c>
      <c r="F26" s="36">
        <v>14393.08</v>
      </c>
      <c r="G26" s="142">
        <v>40854.206680000003</v>
      </c>
      <c r="H26" s="32" t="s">
        <v>85</v>
      </c>
      <c r="I26" s="32" t="s">
        <v>85</v>
      </c>
      <c r="J26" s="36">
        <v>14393.08</v>
      </c>
      <c r="K26" s="46">
        <v>40854.206680000003</v>
      </c>
    </row>
    <row r="27" spans="1:11" ht="25.5">
      <c r="A27" s="34" t="s">
        <v>91</v>
      </c>
      <c r="B27" s="28" t="s">
        <v>84</v>
      </c>
      <c r="C27" s="28" t="s">
        <v>84</v>
      </c>
      <c r="D27" s="44">
        <v>131.566</v>
      </c>
      <c r="E27" s="138">
        <v>646.15657521000003</v>
      </c>
      <c r="F27" s="35">
        <v>500.875</v>
      </c>
      <c r="G27" s="143">
        <v>3251.5174399999983</v>
      </c>
      <c r="H27" s="32" t="s">
        <v>85</v>
      </c>
      <c r="I27" s="32" t="s">
        <v>85</v>
      </c>
      <c r="J27" s="45" t="s">
        <v>85</v>
      </c>
      <c r="K27" s="45" t="s">
        <v>85</v>
      </c>
    </row>
    <row r="28" spans="1:11" ht="26.25" thickBot="1">
      <c r="A28" s="34" t="s">
        <v>92</v>
      </c>
      <c r="B28" s="28" t="s">
        <v>84</v>
      </c>
      <c r="C28" s="28" t="s">
        <v>84</v>
      </c>
      <c r="D28" s="35" t="s">
        <v>85</v>
      </c>
      <c r="E28" s="35" t="s">
        <v>85</v>
      </c>
      <c r="F28" s="32">
        <v>10.64</v>
      </c>
      <c r="G28" s="137">
        <v>72.690730000000002</v>
      </c>
      <c r="H28" s="32" t="s">
        <v>85</v>
      </c>
      <c r="I28" s="32" t="s">
        <v>85</v>
      </c>
      <c r="J28" s="47">
        <v>10.64</v>
      </c>
      <c r="K28" s="32">
        <v>72.690730000000002</v>
      </c>
    </row>
    <row r="29" spans="1:11" ht="26.25" thickBot="1">
      <c r="A29" s="34" t="s">
        <v>93</v>
      </c>
      <c r="B29" s="48">
        <v>1478</v>
      </c>
      <c r="C29" s="49" t="s">
        <v>84</v>
      </c>
      <c r="D29" s="50">
        <v>1652.8340000000001</v>
      </c>
      <c r="E29" s="140">
        <v>2945.7635042300003</v>
      </c>
      <c r="F29" s="51">
        <v>692.1</v>
      </c>
      <c r="G29" s="144">
        <v>1826.7274699999994</v>
      </c>
      <c r="H29" s="52" t="s">
        <v>85</v>
      </c>
      <c r="I29" s="52" t="s">
        <v>85</v>
      </c>
      <c r="J29" s="53">
        <v>517.26599999999985</v>
      </c>
      <c r="K29" s="28" t="s">
        <v>84</v>
      </c>
    </row>
    <row r="30" spans="1:11" ht="25.5">
      <c r="A30" s="34" t="s">
        <v>94</v>
      </c>
      <c r="B30" s="39" t="s">
        <v>85</v>
      </c>
      <c r="C30" s="39" t="s">
        <v>85</v>
      </c>
      <c r="D30" s="32" t="s">
        <v>85</v>
      </c>
      <c r="E30" s="32" t="s">
        <v>85</v>
      </c>
      <c r="F30" s="54" t="s">
        <v>85</v>
      </c>
      <c r="G30" s="54" t="s">
        <v>85</v>
      </c>
      <c r="H30" s="32" t="s">
        <v>85</v>
      </c>
      <c r="I30" s="32" t="s">
        <v>85</v>
      </c>
      <c r="J30" s="45" t="s">
        <v>85</v>
      </c>
      <c r="K30" s="45" t="s">
        <v>85</v>
      </c>
    </row>
    <row r="31" spans="1:11" ht="51">
      <c r="A31" s="34" t="s">
        <v>95</v>
      </c>
      <c r="B31" s="28" t="s">
        <v>84</v>
      </c>
      <c r="C31" s="28" t="s">
        <v>84</v>
      </c>
      <c r="D31" s="32" t="s">
        <v>85</v>
      </c>
      <c r="E31" s="32" t="s">
        <v>85</v>
      </c>
      <c r="F31" s="30" t="s">
        <v>85</v>
      </c>
      <c r="G31" s="30" t="s">
        <v>85</v>
      </c>
      <c r="H31" s="32" t="s">
        <v>85</v>
      </c>
      <c r="I31" s="32" t="s">
        <v>85</v>
      </c>
      <c r="J31" s="28" t="s">
        <v>85</v>
      </c>
      <c r="K31" s="28" t="s">
        <v>85</v>
      </c>
    </row>
    <row r="32" spans="1:11" ht="16.5">
      <c r="A32" s="55" t="s">
        <v>96</v>
      </c>
      <c r="B32" s="28" t="s">
        <v>84</v>
      </c>
      <c r="C32" s="28" t="s">
        <v>84</v>
      </c>
      <c r="D32" s="56" t="s">
        <v>85</v>
      </c>
      <c r="E32" s="56" t="s">
        <v>85</v>
      </c>
      <c r="F32" s="57" t="s">
        <v>85</v>
      </c>
      <c r="G32" s="57" t="s">
        <v>85</v>
      </c>
      <c r="H32" s="56" t="s">
        <v>85</v>
      </c>
      <c r="I32" s="56" t="s">
        <v>85</v>
      </c>
      <c r="J32" s="28" t="s">
        <v>85</v>
      </c>
      <c r="K32" s="28" t="s">
        <v>85</v>
      </c>
    </row>
    <row r="33" spans="1:11" ht="16.5">
      <c r="A33" s="55" t="s">
        <v>97</v>
      </c>
      <c r="B33" s="58" t="s">
        <v>85</v>
      </c>
      <c r="C33" s="59" t="s">
        <v>85</v>
      </c>
      <c r="D33" s="56" t="s">
        <v>85</v>
      </c>
      <c r="E33" s="56" t="s">
        <v>85</v>
      </c>
      <c r="F33" s="60" t="s">
        <v>85</v>
      </c>
      <c r="G33" s="60" t="s">
        <v>85</v>
      </c>
      <c r="H33" s="56" t="s">
        <v>85</v>
      </c>
      <c r="I33" s="56" t="s">
        <v>85</v>
      </c>
      <c r="J33" s="60" t="s">
        <v>85</v>
      </c>
      <c r="K33" s="60" t="s">
        <v>85</v>
      </c>
    </row>
    <row r="34" spans="1:11" ht="25.5">
      <c r="A34" s="61" t="s">
        <v>46</v>
      </c>
      <c r="B34" s="63">
        <f>B29+B24+B25</f>
        <v>102140</v>
      </c>
      <c r="C34" s="62"/>
      <c r="D34" s="64">
        <f>SUM(D20:D33)</f>
        <v>2254.9949999999999</v>
      </c>
      <c r="E34" s="141">
        <v>6678.4601563100005</v>
      </c>
      <c r="F34" s="65">
        <v>44334.3</v>
      </c>
      <c r="G34" s="62">
        <v>116398.99756</v>
      </c>
      <c r="H34" s="62"/>
      <c r="I34" s="62"/>
      <c r="J34" s="66">
        <f>SUM(J20:J33)</f>
        <v>143848.99600000001</v>
      </c>
      <c r="K34" s="62">
        <v>41131.161200000002</v>
      </c>
    </row>
    <row r="42" spans="1:11">
      <c r="A42" t="s">
        <v>247</v>
      </c>
      <c r="K42" t="s">
        <v>246</v>
      </c>
    </row>
    <row r="43" spans="1:11" ht="15.75">
      <c r="A43" s="25" t="s">
        <v>78</v>
      </c>
      <c r="B43" s="25"/>
      <c r="C43" s="151" t="s">
        <v>109</v>
      </c>
      <c r="D43" s="151"/>
      <c r="I43" s="136" t="s">
        <v>265</v>
      </c>
      <c r="K43" t="s">
        <v>80</v>
      </c>
    </row>
    <row r="44" spans="1:11" ht="16.5">
      <c r="A44" s="156" t="s">
        <v>66</v>
      </c>
      <c r="B44" s="154" t="s">
        <v>50</v>
      </c>
      <c r="C44" s="155"/>
      <c r="D44" s="154" t="s">
        <v>67</v>
      </c>
      <c r="E44" s="155"/>
      <c r="F44" s="154" t="s">
        <v>68</v>
      </c>
      <c r="G44" s="155"/>
      <c r="H44" s="154" t="s">
        <v>69</v>
      </c>
      <c r="I44" s="155"/>
      <c r="J44" s="154" t="s">
        <v>70</v>
      </c>
      <c r="K44" s="155"/>
    </row>
    <row r="45" spans="1:11" ht="16.5">
      <c r="A45" s="157"/>
      <c r="B45" s="26" t="s">
        <v>71</v>
      </c>
      <c r="C45" s="26" t="s">
        <v>72</v>
      </c>
      <c r="D45" s="26" t="s">
        <v>73</v>
      </c>
      <c r="E45" s="26" t="s">
        <v>72</v>
      </c>
      <c r="F45" s="26" t="s">
        <v>71</v>
      </c>
      <c r="G45" s="26" t="s">
        <v>72</v>
      </c>
      <c r="H45" s="26" t="s">
        <v>71</v>
      </c>
      <c r="I45" s="26" t="s">
        <v>72</v>
      </c>
      <c r="J45" s="26" t="s">
        <v>71</v>
      </c>
      <c r="K45" s="26" t="s">
        <v>72</v>
      </c>
    </row>
    <row r="46" spans="1:11" ht="18.75">
      <c r="A46" s="67" t="s">
        <v>98</v>
      </c>
      <c r="B46" s="68"/>
      <c r="C46" s="69"/>
      <c r="D46" s="70">
        <v>148</v>
      </c>
      <c r="E46" s="70">
        <v>148</v>
      </c>
      <c r="F46" s="70">
        <v>0</v>
      </c>
      <c r="G46" s="70">
        <v>0</v>
      </c>
      <c r="H46" s="70">
        <v>0</v>
      </c>
      <c r="I46" s="70">
        <v>0</v>
      </c>
      <c r="J46" s="70" t="s">
        <v>99</v>
      </c>
      <c r="K46" s="70" t="s">
        <v>99</v>
      </c>
    </row>
    <row r="47" spans="1:11" ht="18.75">
      <c r="A47" s="71" t="s">
        <v>100</v>
      </c>
      <c r="B47" s="70"/>
      <c r="C47" s="70"/>
      <c r="D47" s="70">
        <v>2.2999999999999998</v>
      </c>
      <c r="E47" s="70">
        <v>27</v>
      </c>
      <c r="F47" s="70">
        <v>0</v>
      </c>
      <c r="G47" s="70">
        <v>0</v>
      </c>
      <c r="H47" s="70">
        <v>0</v>
      </c>
      <c r="I47" s="70">
        <v>0</v>
      </c>
      <c r="J47" s="70"/>
      <c r="K47" s="70"/>
    </row>
    <row r="48" spans="1:11" ht="18.75">
      <c r="A48" s="73" t="s">
        <v>101</v>
      </c>
      <c r="B48" s="70"/>
      <c r="C48" s="70"/>
      <c r="D48" s="70">
        <v>225.5</v>
      </c>
      <c r="E48" s="70">
        <v>225.6</v>
      </c>
      <c r="F48" s="70">
        <v>0</v>
      </c>
      <c r="G48" s="70">
        <v>0</v>
      </c>
      <c r="H48" s="70">
        <v>0</v>
      </c>
      <c r="I48" s="70">
        <v>0</v>
      </c>
      <c r="J48" s="70"/>
      <c r="K48" s="70"/>
    </row>
    <row r="49" spans="1:11" ht="18.75">
      <c r="A49" s="71" t="s">
        <v>102</v>
      </c>
      <c r="B49" s="70"/>
      <c r="C49" s="70"/>
      <c r="D49" s="70">
        <v>2</v>
      </c>
      <c r="E49" s="70">
        <v>2.6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</row>
    <row r="50" spans="1:11" ht="18.75">
      <c r="A50" s="71" t="s">
        <v>103</v>
      </c>
      <c r="B50" s="70"/>
      <c r="C50" s="74"/>
      <c r="D50" s="70">
        <v>200</v>
      </c>
      <c r="E50" s="70">
        <v>200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</row>
    <row r="51" spans="1:11" ht="18.75">
      <c r="A51" s="71" t="s">
        <v>104</v>
      </c>
      <c r="B51" s="69"/>
      <c r="C51" s="69"/>
      <c r="D51" s="70">
        <v>1.4</v>
      </c>
      <c r="E51" s="70">
        <v>16.400000000000002</v>
      </c>
      <c r="F51" s="70">
        <v>0</v>
      </c>
      <c r="G51" s="70">
        <v>0</v>
      </c>
      <c r="H51" s="70">
        <v>0</v>
      </c>
      <c r="I51" s="70">
        <v>0</v>
      </c>
      <c r="J51" s="70" t="s">
        <v>99</v>
      </c>
      <c r="K51" s="70" t="s">
        <v>99</v>
      </c>
    </row>
    <row r="52" spans="1:11" ht="18.75">
      <c r="A52" s="71" t="s">
        <v>105</v>
      </c>
      <c r="B52" s="70"/>
      <c r="C52" s="70"/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</row>
    <row r="53" spans="1:11" ht="18.75">
      <c r="A53" s="71" t="s">
        <v>106</v>
      </c>
      <c r="B53" s="70"/>
      <c r="C53" s="70"/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 t="s">
        <v>99</v>
      </c>
      <c r="K53" s="70" t="s">
        <v>99</v>
      </c>
    </row>
    <row r="54" spans="1:11" ht="18.75">
      <c r="A54" s="71" t="s">
        <v>107</v>
      </c>
      <c r="B54" s="70"/>
      <c r="C54" s="70"/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 t="s">
        <v>99</v>
      </c>
      <c r="K54" s="70" t="s">
        <v>99</v>
      </c>
    </row>
    <row r="55" spans="1:11" ht="18.75">
      <c r="A55" s="71" t="s">
        <v>108</v>
      </c>
      <c r="B55" s="70"/>
      <c r="C55" s="74"/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/>
    </row>
    <row r="56" spans="1:11" ht="25.5">
      <c r="A56" s="61" t="s">
        <v>46</v>
      </c>
      <c r="B56" s="64"/>
      <c r="C56" s="64"/>
      <c r="D56" s="64">
        <f>SUM(D46:D55)</f>
        <v>579.19999999999993</v>
      </c>
      <c r="E56" s="64">
        <v>619.59999999999991</v>
      </c>
      <c r="F56" s="64">
        <f t="shared" ref="F56:K56" si="1">SUM(F46:F55)</f>
        <v>0</v>
      </c>
      <c r="G56" s="64">
        <f t="shared" si="1"/>
        <v>0</v>
      </c>
      <c r="H56" s="64">
        <f t="shared" si="1"/>
        <v>0</v>
      </c>
      <c r="I56" s="64">
        <f t="shared" si="1"/>
        <v>0</v>
      </c>
      <c r="J56" s="64">
        <f t="shared" si="1"/>
        <v>0</v>
      </c>
      <c r="K56" s="64">
        <f t="shared" si="1"/>
        <v>0</v>
      </c>
    </row>
    <row r="64" spans="1:11">
      <c r="A64" t="s">
        <v>248</v>
      </c>
      <c r="K64" t="s">
        <v>249</v>
      </c>
    </row>
    <row r="65" spans="1:12" ht="15.75">
      <c r="A65" s="25" t="s">
        <v>78</v>
      </c>
      <c r="B65" s="25"/>
      <c r="C65" s="151" t="s">
        <v>109</v>
      </c>
      <c r="D65" s="151"/>
      <c r="I65" s="136" t="s">
        <v>265</v>
      </c>
      <c r="K65" t="s">
        <v>80</v>
      </c>
    </row>
    <row r="66" spans="1:12">
      <c r="A66" s="152" t="s">
        <v>66</v>
      </c>
      <c r="B66" s="149" t="s">
        <v>50</v>
      </c>
      <c r="C66" s="150"/>
      <c r="D66" s="149" t="s">
        <v>67</v>
      </c>
      <c r="E66" s="150"/>
      <c r="F66" s="149" t="s">
        <v>68</v>
      </c>
      <c r="G66" s="150"/>
      <c r="H66" s="149" t="s">
        <v>69</v>
      </c>
      <c r="I66" s="150"/>
      <c r="J66" s="149" t="s">
        <v>70</v>
      </c>
      <c r="K66" s="150"/>
      <c r="L66" s="152" t="s">
        <v>110</v>
      </c>
    </row>
    <row r="67" spans="1:12">
      <c r="A67" s="153"/>
      <c r="B67" s="75" t="s">
        <v>71</v>
      </c>
      <c r="C67" s="75" t="s">
        <v>72</v>
      </c>
      <c r="D67" s="75" t="s">
        <v>73</v>
      </c>
      <c r="E67" s="75" t="s">
        <v>72</v>
      </c>
      <c r="F67" s="75" t="s">
        <v>71</v>
      </c>
      <c r="G67" s="75" t="s">
        <v>72</v>
      </c>
      <c r="H67" s="75" t="s">
        <v>71</v>
      </c>
      <c r="I67" s="75" t="s">
        <v>72</v>
      </c>
      <c r="J67" s="75" t="s">
        <v>71</v>
      </c>
      <c r="K67" s="75" t="s">
        <v>72</v>
      </c>
      <c r="L67" s="153"/>
    </row>
    <row r="68" spans="1:12">
      <c r="A68" s="76" t="s">
        <v>111</v>
      </c>
      <c r="B68" s="77">
        <v>20858.778032350339</v>
      </c>
      <c r="C68" s="77">
        <v>73589.511666053528</v>
      </c>
      <c r="D68" s="77">
        <v>318.19311999999996</v>
      </c>
      <c r="E68" s="77">
        <v>2853.7772020725388</v>
      </c>
      <c r="F68" s="77">
        <v>534.74099999999999</v>
      </c>
      <c r="G68" s="77">
        <v>1061.4896373056995</v>
      </c>
      <c r="H68" s="77">
        <v>0</v>
      </c>
      <c r="I68" s="77">
        <v>0</v>
      </c>
      <c r="J68" s="77">
        <v>21075.325912350341</v>
      </c>
      <c r="K68" s="77">
        <v>75414.979553513884</v>
      </c>
      <c r="L68" s="78" t="s">
        <v>112</v>
      </c>
    </row>
    <row r="69" spans="1:12">
      <c r="A69" s="76" t="s">
        <v>113</v>
      </c>
      <c r="B69" s="77">
        <v>14542.392110732259</v>
      </c>
      <c r="C69" s="77">
        <v>57234.472606938551</v>
      </c>
      <c r="D69" s="77">
        <v>61.218000000000004</v>
      </c>
      <c r="E69" s="77">
        <v>168.40155440414506</v>
      </c>
      <c r="F69" s="77">
        <v>103.235</v>
      </c>
      <c r="G69" s="77">
        <v>158.81088082901553</v>
      </c>
      <c r="H69" s="77">
        <v>102.345</v>
      </c>
      <c r="I69" s="77">
        <v>159.20466321243524</v>
      </c>
      <c r="J69" s="77">
        <v>14584.409110732258</v>
      </c>
      <c r="K69" s="77">
        <v>57558.64973681479</v>
      </c>
      <c r="L69" s="79" t="s">
        <v>114</v>
      </c>
    </row>
    <row r="70" spans="1:12">
      <c r="A70" s="76" t="s">
        <v>115</v>
      </c>
      <c r="B70" s="77">
        <v>5555.4242855026087</v>
      </c>
      <c r="C70" s="77">
        <v>9866.5090020038369</v>
      </c>
      <c r="D70" s="77">
        <v>1621.6310000000001</v>
      </c>
      <c r="E70" s="77">
        <v>2452.3678756476684</v>
      </c>
      <c r="F70" s="77">
        <v>0</v>
      </c>
      <c r="G70" s="77">
        <v>0</v>
      </c>
      <c r="H70" s="77">
        <v>0</v>
      </c>
      <c r="I70" s="77">
        <v>0</v>
      </c>
      <c r="J70" s="77">
        <v>3933.7932855026083</v>
      </c>
      <c r="K70" s="77">
        <v>6986.470315997165</v>
      </c>
      <c r="L70" s="79" t="s">
        <v>116</v>
      </c>
    </row>
    <row r="71" spans="1:12">
      <c r="A71" s="76" t="s">
        <v>117</v>
      </c>
      <c r="B71" s="77">
        <v>4574.4609382726721</v>
      </c>
      <c r="C71" s="77">
        <v>5851.9420497630999</v>
      </c>
      <c r="D71" s="77">
        <v>1322.0230000000001</v>
      </c>
      <c r="E71" s="77">
        <v>1834.9948186528497</v>
      </c>
      <c r="F71" s="77">
        <v>1050.9639999999999</v>
      </c>
      <c r="G71" s="77">
        <v>1495.2512953367875</v>
      </c>
      <c r="H71" s="77">
        <v>44</v>
      </c>
      <c r="I71" s="77">
        <v>273.29015544041448</v>
      </c>
      <c r="J71" s="77">
        <v>4303.4019382726719</v>
      </c>
      <c r="K71" s="77">
        <v>7000.4373925469954</v>
      </c>
      <c r="L71" s="79" t="s">
        <v>118</v>
      </c>
    </row>
    <row r="72" spans="1:12">
      <c r="A72" s="76" t="s">
        <v>119</v>
      </c>
      <c r="B72" s="77">
        <v>1078.1669999999999</v>
      </c>
      <c r="C72" s="77">
        <v>1720.6165803108809</v>
      </c>
      <c r="D72" s="77">
        <v>489.94799999999992</v>
      </c>
      <c r="E72" s="77">
        <v>681.89378238341976</v>
      </c>
      <c r="F72" s="77">
        <v>5.9859999999999998</v>
      </c>
      <c r="G72" s="77">
        <v>27.841968911917096</v>
      </c>
      <c r="H72" s="77">
        <v>0</v>
      </c>
      <c r="I72" s="77">
        <v>0</v>
      </c>
      <c r="J72" s="77">
        <v>594.20500000000015</v>
      </c>
      <c r="K72" s="77">
        <v>976.11712026011026</v>
      </c>
      <c r="L72" s="79" t="s">
        <v>120</v>
      </c>
    </row>
    <row r="73" spans="1:12">
      <c r="A73" s="76" t="s">
        <v>121</v>
      </c>
      <c r="B73" s="77">
        <v>215.71200000000005</v>
      </c>
      <c r="C73" s="77">
        <v>778.53367875647655</v>
      </c>
      <c r="D73" s="77">
        <v>180.322</v>
      </c>
      <c r="E73" s="77">
        <v>280.54922279792748</v>
      </c>
      <c r="F73" s="77">
        <v>0</v>
      </c>
      <c r="G73" s="77">
        <v>0</v>
      </c>
      <c r="H73" s="77">
        <v>0</v>
      </c>
      <c r="I73" s="77">
        <v>0</v>
      </c>
      <c r="J73" s="77">
        <v>35.390000000000043</v>
      </c>
      <c r="K73" s="77">
        <v>127.72727938729294</v>
      </c>
      <c r="L73" s="79" t="s">
        <v>122</v>
      </c>
    </row>
    <row r="74" spans="1:12">
      <c r="A74" s="76" t="s">
        <v>123</v>
      </c>
      <c r="B74" s="77">
        <v>397.33899999999988</v>
      </c>
      <c r="C74" s="77">
        <v>488.29051295336791</v>
      </c>
      <c r="D74" s="77">
        <v>683.91100000000006</v>
      </c>
      <c r="E74" s="77">
        <v>958.46891191709835</v>
      </c>
      <c r="F74" s="77">
        <v>352.84</v>
      </c>
      <c r="G74" s="77">
        <v>974.73056994818648</v>
      </c>
      <c r="H74" s="77">
        <v>101.63500000000001</v>
      </c>
      <c r="I74" s="77">
        <v>404.19689119170988</v>
      </c>
      <c r="J74" s="77">
        <v>66.267999999999802</v>
      </c>
      <c r="K74" s="77">
        <v>1056.1674178599035</v>
      </c>
      <c r="L74" s="79" t="s">
        <v>124</v>
      </c>
    </row>
    <row r="75" spans="1:12">
      <c r="A75" s="76" t="s">
        <v>125</v>
      </c>
      <c r="B75" s="77">
        <v>7010.6785569260837</v>
      </c>
      <c r="C75" s="77">
        <v>47752.182892152552</v>
      </c>
      <c r="D75" s="77">
        <v>0.80800000000000005</v>
      </c>
      <c r="E75" s="77">
        <v>5.233160621761658</v>
      </c>
      <c r="F75" s="77">
        <v>881.25300000000004</v>
      </c>
      <c r="G75" s="77">
        <v>2160.1243523316061</v>
      </c>
      <c r="H75" s="77">
        <v>118.517</v>
      </c>
      <c r="I75" s="77">
        <v>154.81088082901553</v>
      </c>
      <c r="J75" s="77">
        <v>7891.1235569260834</v>
      </c>
      <c r="K75" s="77">
        <v>55909.325981699745</v>
      </c>
      <c r="L75" s="79" t="s">
        <v>126</v>
      </c>
    </row>
    <row r="76" spans="1:12">
      <c r="A76" s="76" t="s">
        <v>127</v>
      </c>
      <c r="B76" s="77">
        <v>3004.9588196335808</v>
      </c>
      <c r="C76" s="77">
        <v>5857.997929510213</v>
      </c>
      <c r="D76" s="77">
        <v>540.59109999999998</v>
      </c>
      <c r="E76" s="77">
        <v>850.08549222797922</v>
      </c>
      <c r="F76" s="77">
        <v>0</v>
      </c>
      <c r="G76" s="77">
        <v>0</v>
      </c>
      <c r="H76" s="77">
        <v>0</v>
      </c>
      <c r="I76" s="77">
        <v>0</v>
      </c>
      <c r="J76" s="77">
        <v>2464.3677196335807</v>
      </c>
      <c r="K76" s="77">
        <v>4804.1460351611913</v>
      </c>
      <c r="L76" s="79" t="s">
        <v>128</v>
      </c>
    </row>
    <row r="77" spans="1:12">
      <c r="A77" s="76" t="s">
        <v>129</v>
      </c>
      <c r="B77" s="77">
        <v>6087.1443056367216</v>
      </c>
      <c r="C77" s="77">
        <v>12326.766106503183</v>
      </c>
      <c r="D77" s="77">
        <v>1547.3527999999999</v>
      </c>
      <c r="E77" s="77">
        <v>3635.7590673575128</v>
      </c>
      <c r="F77" s="77">
        <v>0.6</v>
      </c>
      <c r="G77" s="77">
        <v>1.189119170984456</v>
      </c>
      <c r="H77" s="77">
        <v>0</v>
      </c>
      <c r="I77" s="77">
        <v>0</v>
      </c>
      <c r="J77" s="77">
        <v>4540.3915056367223</v>
      </c>
      <c r="K77" s="77">
        <v>9195.7048578747272</v>
      </c>
      <c r="L77" s="79" t="s">
        <v>130</v>
      </c>
    </row>
    <row r="78" spans="1:12">
      <c r="A78" s="76" t="s">
        <v>131</v>
      </c>
      <c r="B78" s="77">
        <v>195.94</v>
      </c>
      <c r="C78" s="77">
        <v>828.32901554404134</v>
      </c>
      <c r="D78" s="77">
        <v>0.96799999999999997</v>
      </c>
      <c r="E78" s="77">
        <v>3.6554404145077721</v>
      </c>
      <c r="F78" s="77">
        <v>1.0920000000000001</v>
      </c>
      <c r="G78" s="77">
        <v>0.68134715025906734</v>
      </c>
      <c r="H78" s="77">
        <v>0</v>
      </c>
      <c r="I78" s="77">
        <v>0</v>
      </c>
      <c r="J78" s="77">
        <v>196.06400000000002</v>
      </c>
      <c r="K78" s="77">
        <v>829.53456805271355</v>
      </c>
      <c r="L78" s="79" t="s">
        <v>132</v>
      </c>
    </row>
    <row r="79" spans="1:12">
      <c r="A79" s="76" t="s">
        <v>133</v>
      </c>
      <c r="B79" s="77">
        <v>1762.7812941176471</v>
      </c>
      <c r="C79" s="77">
        <v>4776.389506095702</v>
      </c>
      <c r="D79" s="77">
        <v>172.31339999999997</v>
      </c>
      <c r="E79" s="77">
        <v>422.43264248704662</v>
      </c>
      <c r="F79" s="77">
        <v>31.300999999999998</v>
      </c>
      <c r="G79" s="77">
        <v>181.5906735751295</v>
      </c>
      <c r="H79" s="77">
        <v>0</v>
      </c>
      <c r="I79" s="77">
        <v>0</v>
      </c>
      <c r="J79" s="77">
        <v>1621.7688941176471</v>
      </c>
      <c r="K79" s="77">
        <v>4575.8963954617966</v>
      </c>
      <c r="L79" s="79" t="s">
        <v>134</v>
      </c>
    </row>
    <row r="80" spans="1:12">
      <c r="A80" s="76" t="s">
        <v>135</v>
      </c>
      <c r="B80" s="77">
        <v>9193.8829386024754</v>
      </c>
      <c r="C80" s="77">
        <v>31974.396446083741</v>
      </c>
      <c r="D80" s="77">
        <v>1046.519</v>
      </c>
      <c r="E80" s="77">
        <v>4161.3186528497408</v>
      </c>
      <c r="F80" s="77">
        <v>34.493000000000002</v>
      </c>
      <c r="G80" s="77">
        <v>60.12176165803109</v>
      </c>
      <c r="H80" s="77">
        <v>7.2</v>
      </c>
      <c r="I80" s="77">
        <v>13.308290155440414</v>
      </c>
      <c r="J80" s="77">
        <v>8181.8569386024756</v>
      </c>
      <c r="K80" s="77">
        <v>28514.904051912301</v>
      </c>
      <c r="L80" s="79" t="s">
        <v>136</v>
      </c>
    </row>
    <row r="81" spans="1:12">
      <c r="A81" s="76" t="s">
        <v>137</v>
      </c>
      <c r="B81" s="77">
        <v>94141.824000000022</v>
      </c>
      <c r="C81" s="77">
        <v>20311.888601036269</v>
      </c>
      <c r="D81" s="77">
        <v>89376.587549999997</v>
      </c>
      <c r="E81" s="77">
        <v>63186.191709844556</v>
      </c>
      <c r="F81" s="77">
        <v>0</v>
      </c>
      <c r="G81" s="77">
        <v>0</v>
      </c>
      <c r="H81" s="77">
        <v>0</v>
      </c>
      <c r="I81" s="77">
        <v>0</v>
      </c>
      <c r="J81" s="77">
        <v>4765.2364500000258</v>
      </c>
      <c r="K81" s="77">
        <v>1028.1397557157809</v>
      </c>
      <c r="L81" s="79" t="s">
        <v>138</v>
      </c>
    </row>
    <row r="82" spans="1:12">
      <c r="A82" s="76" t="s">
        <v>139</v>
      </c>
      <c r="B82" s="77">
        <v>4820.0405512830157</v>
      </c>
      <c r="C82" s="77">
        <v>14148.064644769802</v>
      </c>
      <c r="D82" s="77">
        <v>2377.14</v>
      </c>
      <c r="E82" s="77">
        <v>7623.1683937823836</v>
      </c>
      <c r="F82" s="77">
        <v>272.63400000000001</v>
      </c>
      <c r="G82" s="77">
        <v>364.96891191709841</v>
      </c>
      <c r="H82" s="77">
        <v>569.91</v>
      </c>
      <c r="I82" s="77">
        <v>1579.9041450777202</v>
      </c>
      <c r="J82" s="77">
        <v>2715.5345512830158</v>
      </c>
      <c r="K82" s="77">
        <v>8335.7645863293001</v>
      </c>
      <c r="L82" s="79" t="s">
        <v>140</v>
      </c>
    </row>
    <row r="83" spans="1:12">
      <c r="A83" s="76" t="s">
        <v>141</v>
      </c>
      <c r="B83" s="77">
        <v>8171.0999999999995</v>
      </c>
      <c r="C83" s="77">
        <v>6123.0544041450785</v>
      </c>
      <c r="D83" s="77">
        <v>1564.249</v>
      </c>
      <c r="E83" s="77">
        <v>1274.6036269430051</v>
      </c>
      <c r="F83" s="77">
        <v>43.8</v>
      </c>
      <c r="G83" s="77">
        <v>83.253886010362706</v>
      </c>
      <c r="H83" s="77">
        <v>24.52</v>
      </c>
      <c r="I83" s="77">
        <v>19.818652849740932</v>
      </c>
      <c r="J83" s="77">
        <v>6650.6509999999998</v>
      </c>
      <c r="K83" s="77">
        <v>5066.9522737405177</v>
      </c>
      <c r="L83" s="79" t="s">
        <v>142</v>
      </c>
    </row>
    <row r="84" spans="1:12">
      <c r="A84" s="76" t="s">
        <v>143</v>
      </c>
      <c r="B84" s="77">
        <v>8342.1582644882983</v>
      </c>
      <c r="C84" s="77">
        <v>14766.579050384718</v>
      </c>
      <c r="D84" s="77">
        <v>5339.8330000000005</v>
      </c>
      <c r="E84" s="77">
        <v>6796.6165803108806</v>
      </c>
      <c r="F84" s="77">
        <v>858.17600000000004</v>
      </c>
      <c r="G84" s="77">
        <v>885.27461139896377</v>
      </c>
      <c r="H84" s="77">
        <v>0.69</v>
      </c>
      <c r="I84" s="77">
        <v>1.5336787564766838</v>
      </c>
      <c r="J84" s="77">
        <v>3860.5012644882972</v>
      </c>
      <c r="K84" s="77">
        <v>7718.8056100671292</v>
      </c>
      <c r="L84" s="79" t="s">
        <v>144</v>
      </c>
    </row>
    <row r="85" spans="1:12">
      <c r="A85" s="76" t="s">
        <v>145</v>
      </c>
      <c r="B85" s="77">
        <v>2511.4457088457275</v>
      </c>
      <c r="C85" s="77">
        <v>4967.6243160195936</v>
      </c>
      <c r="D85" s="77">
        <v>1592.029</v>
      </c>
      <c r="E85" s="77">
        <v>2868.5621761658035</v>
      </c>
      <c r="F85" s="77">
        <v>16.414999999999999</v>
      </c>
      <c r="G85" s="77">
        <v>49.598445595854919</v>
      </c>
      <c r="H85" s="77">
        <v>1.395</v>
      </c>
      <c r="I85" s="77">
        <v>2.2279792746113989</v>
      </c>
      <c r="J85" s="77">
        <v>935.83170884572746</v>
      </c>
      <c r="K85" s="77">
        <v>1900.667865966022</v>
      </c>
      <c r="L85" s="79" t="s">
        <v>146</v>
      </c>
    </row>
    <row r="86" spans="1:12">
      <c r="A86" s="76" t="s">
        <v>147</v>
      </c>
      <c r="B86" s="77">
        <v>724.13400000000001</v>
      </c>
      <c r="C86" s="77">
        <v>1204.8445595854921</v>
      </c>
      <c r="D86" s="77">
        <v>39.552999999999997</v>
      </c>
      <c r="E86" s="77">
        <v>53.73575129533679</v>
      </c>
      <c r="F86" s="77">
        <v>0</v>
      </c>
      <c r="G86" s="77">
        <v>0</v>
      </c>
      <c r="H86" s="77">
        <v>0</v>
      </c>
      <c r="I86" s="77">
        <v>0</v>
      </c>
      <c r="J86" s="77">
        <v>684.58100000000002</v>
      </c>
      <c r="K86" s="77">
        <v>1139.0346171366014</v>
      </c>
      <c r="L86" s="79" t="s">
        <v>148</v>
      </c>
    </row>
    <row r="87" spans="1:12">
      <c r="A87" s="76" t="s">
        <v>149</v>
      </c>
      <c r="B87" s="77">
        <v>8497.0324005279417</v>
      </c>
      <c r="C87" s="77">
        <v>27101.665188200845</v>
      </c>
      <c r="D87" s="77">
        <v>1360.5800000000002</v>
      </c>
      <c r="E87" s="77">
        <v>3617.2461139896373</v>
      </c>
      <c r="F87" s="77">
        <v>2139.4229999999998</v>
      </c>
      <c r="G87" s="77">
        <v>3013.1191709844561</v>
      </c>
      <c r="H87" s="77">
        <v>47.825000000000003</v>
      </c>
      <c r="I87" s="77">
        <v>74.57253886010362</v>
      </c>
      <c r="J87" s="77">
        <v>9275.8754005279425</v>
      </c>
      <c r="K87" s="77">
        <v>32598.938970489649</v>
      </c>
      <c r="L87" s="79" t="s">
        <v>150</v>
      </c>
    </row>
    <row r="88" spans="1:12">
      <c r="A88" s="76" t="s">
        <v>151</v>
      </c>
      <c r="B88" s="77">
        <v>9239.3875922892476</v>
      </c>
      <c r="C88" s="77">
        <v>21802.925564332487</v>
      </c>
      <c r="D88" s="77">
        <v>1790.7138000000002</v>
      </c>
      <c r="E88" s="77">
        <v>5339.6321243523316</v>
      </c>
      <c r="F88" s="77">
        <v>0.41599999999999998</v>
      </c>
      <c r="G88" s="77">
        <v>1.5103626943005179</v>
      </c>
      <c r="H88" s="77">
        <v>0</v>
      </c>
      <c r="I88" s="77">
        <v>0</v>
      </c>
      <c r="J88" s="77">
        <v>7449.0897922892464</v>
      </c>
      <c r="K88" s="77">
        <v>17579.726304068234</v>
      </c>
      <c r="L88" s="79" t="s">
        <v>152</v>
      </c>
    </row>
    <row r="89" spans="1:12">
      <c r="A89" s="76" t="s">
        <v>153</v>
      </c>
      <c r="B89" s="77">
        <v>3067.9079294583275</v>
      </c>
      <c r="C89" s="77">
        <v>13901.895492214753</v>
      </c>
      <c r="D89" s="77">
        <v>482.80880000000002</v>
      </c>
      <c r="E89" s="77">
        <v>1955.9507772020725</v>
      </c>
      <c r="F89" s="77">
        <v>858.31</v>
      </c>
      <c r="G89" s="77">
        <v>1419.1113989637306</v>
      </c>
      <c r="H89" s="77">
        <v>92.524000000000001</v>
      </c>
      <c r="I89" s="77">
        <v>181.75906735751298</v>
      </c>
      <c r="J89" s="77">
        <v>3443.4091294583277</v>
      </c>
      <c r="K89" s="77">
        <v>17022.550275018853</v>
      </c>
      <c r="L89" s="79" t="s">
        <v>154</v>
      </c>
    </row>
    <row r="90" spans="1:12">
      <c r="A90" s="76" t="s">
        <v>155</v>
      </c>
      <c r="B90" s="77">
        <v>5707.0331447152048</v>
      </c>
      <c r="C90" s="77">
        <v>9188.747933058743</v>
      </c>
      <c r="D90" s="77">
        <v>2487.91</v>
      </c>
      <c r="E90" s="77">
        <v>4127.1632124352327</v>
      </c>
      <c r="F90" s="77">
        <v>628.16600000000005</v>
      </c>
      <c r="G90" s="77">
        <v>534.15284974093265</v>
      </c>
      <c r="H90" s="77">
        <v>0</v>
      </c>
      <c r="I90" s="77">
        <v>0</v>
      </c>
      <c r="J90" s="77">
        <v>3847.2891447152051</v>
      </c>
      <c r="K90" s="77">
        <v>6728.5745886644972</v>
      </c>
      <c r="L90" s="79" t="s">
        <v>156</v>
      </c>
    </row>
    <row r="91" spans="1:12">
      <c r="A91" s="76" t="s">
        <v>157</v>
      </c>
      <c r="B91" s="77">
        <v>3326.5649004594638</v>
      </c>
      <c r="C91" s="77">
        <v>6953.1602093184538</v>
      </c>
      <c r="D91" s="77">
        <v>2219.3140999999996</v>
      </c>
      <c r="E91" s="77">
        <v>3166.0699481865286</v>
      </c>
      <c r="F91" s="77">
        <v>121.33199999999999</v>
      </c>
      <c r="G91" s="77">
        <v>110.06735751295336</v>
      </c>
      <c r="H91" s="77">
        <v>0</v>
      </c>
      <c r="I91" s="77">
        <v>0</v>
      </c>
      <c r="J91" s="77">
        <v>1228.5828004594641</v>
      </c>
      <c r="K91" s="77">
        <v>2678.0416185375584</v>
      </c>
      <c r="L91" s="79" t="s">
        <v>158</v>
      </c>
    </row>
    <row r="92" spans="1:12">
      <c r="A92" s="76" t="s">
        <v>159</v>
      </c>
      <c r="B92" s="77">
        <v>3230.4318474120178</v>
      </c>
      <c r="C92" s="77">
        <v>5474.7572320348172</v>
      </c>
      <c r="D92" s="77">
        <v>535.73899999999992</v>
      </c>
      <c r="E92" s="77">
        <v>3173.7642487046633</v>
      </c>
      <c r="F92" s="77">
        <v>78.739000000000004</v>
      </c>
      <c r="G92" s="77">
        <v>67.476683937823836</v>
      </c>
      <c r="H92" s="77">
        <v>0</v>
      </c>
      <c r="I92" s="77">
        <v>0</v>
      </c>
      <c r="J92" s="77">
        <v>2773.4318474120178</v>
      </c>
      <c r="K92" s="77">
        <v>4767.7355909130047</v>
      </c>
      <c r="L92" s="79" t="s">
        <v>160</v>
      </c>
    </row>
    <row r="93" spans="1:12">
      <c r="A93" s="76" t="s">
        <v>161</v>
      </c>
      <c r="B93" s="77">
        <v>532.42499999999995</v>
      </c>
      <c r="C93" s="77">
        <v>2152.6373056994821</v>
      </c>
      <c r="D93" s="77">
        <v>33.825000000000003</v>
      </c>
      <c r="E93" s="77">
        <v>90.386010362694307</v>
      </c>
      <c r="F93" s="77">
        <v>1427.317</v>
      </c>
      <c r="G93" s="77">
        <v>696.38601036269426</v>
      </c>
      <c r="H93" s="77">
        <v>125.185</v>
      </c>
      <c r="I93" s="77">
        <v>85.73316062176167</v>
      </c>
      <c r="J93" s="77">
        <v>1925.9169999999999</v>
      </c>
      <c r="K93" s="77">
        <v>8483.0240943760855</v>
      </c>
      <c r="L93" s="79" t="s">
        <v>162</v>
      </c>
    </row>
    <row r="94" spans="1:12">
      <c r="A94" s="76" t="s">
        <v>163</v>
      </c>
      <c r="B94" s="77">
        <v>3476.317041374758</v>
      </c>
      <c r="C94" s="77">
        <v>4404.0508127112926</v>
      </c>
      <c r="D94" s="77">
        <v>708.13200000000006</v>
      </c>
      <c r="E94" s="77">
        <v>963.759067357513</v>
      </c>
      <c r="F94" s="77">
        <v>0</v>
      </c>
      <c r="G94" s="77">
        <v>0</v>
      </c>
      <c r="H94" s="77">
        <v>0</v>
      </c>
      <c r="I94" s="77">
        <v>0</v>
      </c>
      <c r="J94" s="77">
        <v>2768.1850413747579</v>
      </c>
      <c r="K94" s="77">
        <v>3506.937783896878</v>
      </c>
      <c r="L94" s="79" t="s">
        <v>164</v>
      </c>
    </row>
    <row r="95" spans="1:12">
      <c r="A95" s="76" t="s">
        <v>165</v>
      </c>
      <c r="B95" s="77">
        <v>9639.1025400451927</v>
      </c>
      <c r="C95" s="77">
        <v>4010.1667001171636</v>
      </c>
      <c r="D95" s="77">
        <v>5736.1794</v>
      </c>
      <c r="E95" s="77">
        <v>7042.1917098445592</v>
      </c>
      <c r="F95" s="77">
        <v>160.69999999999999</v>
      </c>
      <c r="G95" s="77">
        <v>215.220207253886</v>
      </c>
      <c r="H95" s="77">
        <v>0</v>
      </c>
      <c r="I95" s="77">
        <v>0</v>
      </c>
      <c r="J95" s="77">
        <v>4063.6231400451934</v>
      </c>
      <c r="K95" s="77">
        <v>1905.8139249090959</v>
      </c>
      <c r="L95" s="79" t="s">
        <v>166</v>
      </c>
    </row>
    <row r="96" spans="1:12">
      <c r="A96" s="76" t="s">
        <v>167</v>
      </c>
      <c r="B96" s="77">
        <v>8696.9665007052972</v>
      </c>
      <c r="C96" s="77">
        <v>22652.681004112674</v>
      </c>
      <c r="D96" s="77">
        <v>6424.0020000000004</v>
      </c>
      <c r="E96" s="77">
        <v>10500.375647668394</v>
      </c>
      <c r="F96" s="77">
        <v>0</v>
      </c>
      <c r="G96" s="77">
        <v>0</v>
      </c>
      <c r="H96" s="77">
        <v>0</v>
      </c>
      <c r="I96" s="77">
        <v>0</v>
      </c>
      <c r="J96" s="77">
        <v>2272.9645007052968</v>
      </c>
      <c r="K96" s="77">
        <v>5920.3102327660736</v>
      </c>
      <c r="L96" s="79" t="s">
        <v>168</v>
      </c>
    </row>
    <row r="97" spans="1:12">
      <c r="A97" s="76" t="s">
        <v>169</v>
      </c>
      <c r="B97" s="77">
        <v>7603.3233217287343</v>
      </c>
      <c r="C97" s="77">
        <v>19290.191478287212</v>
      </c>
      <c r="D97" s="77">
        <v>871.93899999999996</v>
      </c>
      <c r="E97" s="77">
        <v>1507.0492227979275</v>
      </c>
      <c r="F97" s="77">
        <v>80.31</v>
      </c>
      <c r="G97" s="77">
        <v>75.443005181347147</v>
      </c>
      <c r="H97" s="77">
        <v>20.5</v>
      </c>
      <c r="I97" s="77">
        <v>21.639896373056995</v>
      </c>
      <c r="J97" s="77">
        <v>6811.6943217287344</v>
      </c>
      <c r="K97" s="77">
        <v>17357.213383431346</v>
      </c>
      <c r="L97" s="79" t="s">
        <v>170</v>
      </c>
    </row>
    <row r="98" spans="1:12">
      <c r="A98" s="76" t="s">
        <v>171</v>
      </c>
      <c r="B98" s="77">
        <v>884.29992075024586</v>
      </c>
      <c r="C98" s="77">
        <v>2062.4506975590916</v>
      </c>
      <c r="D98" s="77">
        <v>13.77</v>
      </c>
      <c r="E98" s="77">
        <v>26.344559585492227</v>
      </c>
      <c r="F98" s="77">
        <v>0</v>
      </c>
      <c r="G98" s="77">
        <v>0</v>
      </c>
      <c r="H98" s="77">
        <v>0</v>
      </c>
      <c r="I98" s="77">
        <v>0</v>
      </c>
      <c r="J98" s="77">
        <v>870.52992075024588</v>
      </c>
      <c r="K98" s="77">
        <v>2030.3349578208206</v>
      </c>
      <c r="L98" s="79" t="s">
        <v>172</v>
      </c>
    </row>
    <row r="99" spans="1:12">
      <c r="A99" s="76" t="s">
        <v>173</v>
      </c>
      <c r="B99" s="77">
        <v>484.76900000000001</v>
      </c>
      <c r="C99" s="77">
        <v>6628.7746113989642</v>
      </c>
      <c r="D99" s="77">
        <v>109.99999999999999</v>
      </c>
      <c r="E99" s="77">
        <v>1039.4611398963732</v>
      </c>
      <c r="F99" s="77">
        <v>0</v>
      </c>
      <c r="G99" s="77">
        <v>0</v>
      </c>
      <c r="H99" s="77">
        <v>0</v>
      </c>
      <c r="I99" s="77">
        <v>0</v>
      </c>
      <c r="J99" s="77">
        <v>374.76900000000001</v>
      </c>
      <c r="K99" s="77">
        <v>5124.6247848756384</v>
      </c>
      <c r="L99" s="79" t="s">
        <v>174</v>
      </c>
    </row>
    <row r="100" spans="1:12">
      <c r="A100" s="76" t="s">
        <v>175</v>
      </c>
      <c r="B100" s="77">
        <v>837.98</v>
      </c>
      <c r="C100" s="77">
        <v>6162.1917098445592</v>
      </c>
      <c r="D100" s="77">
        <v>675.28899999999999</v>
      </c>
      <c r="E100" s="77">
        <v>3888.6787564766837</v>
      </c>
      <c r="F100" s="77">
        <v>1517.95</v>
      </c>
      <c r="G100" s="77">
        <v>7747.9766839378235</v>
      </c>
      <c r="H100" s="77">
        <v>7.1050000000000004</v>
      </c>
      <c r="I100" s="77">
        <v>19.347150259067355</v>
      </c>
      <c r="J100" s="77">
        <v>1680.6410000000003</v>
      </c>
      <c r="K100" s="77">
        <v>20106.782428018676</v>
      </c>
      <c r="L100" s="79" t="s">
        <v>176</v>
      </c>
    </row>
    <row r="101" spans="1:12">
      <c r="A101" s="76" t="s">
        <v>177</v>
      </c>
      <c r="B101" s="77">
        <v>7499.9943916988359</v>
      </c>
      <c r="C101" s="77">
        <v>25043.713553036487</v>
      </c>
      <c r="D101" s="77">
        <v>3970.721</v>
      </c>
      <c r="E101" s="77">
        <v>14439.450777202072</v>
      </c>
      <c r="F101" s="77">
        <v>387.851</v>
      </c>
      <c r="G101" s="77">
        <v>899.70207253886019</v>
      </c>
      <c r="H101" s="77">
        <v>5.95</v>
      </c>
      <c r="I101" s="77">
        <v>10.484455958549221</v>
      </c>
      <c r="J101" s="77">
        <v>3917.1243916988356</v>
      </c>
      <c r="K101" s="77">
        <v>13979.624015666781</v>
      </c>
      <c r="L101" s="79" t="s">
        <v>178</v>
      </c>
    </row>
    <row r="102" spans="1:12">
      <c r="A102" s="76" t="s">
        <v>179</v>
      </c>
      <c r="B102" s="77">
        <v>55</v>
      </c>
      <c r="C102" s="77">
        <v>4938.6010362694296</v>
      </c>
      <c r="D102" s="77">
        <v>2.9750000000000001</v>
      </c>
      <c r="E102" s="77">
        <v>1199.481865284974</v>
      </c>
      <c r="F102" s="77">
        <v>0.02</v>
      </c>
      <c r="G102" s="77">
        <v>0.17616580310880831</v>
      </c>
      <c r="H102" s="77">
        <v>0</v>
      </c>
      <c r="I102" s="77">
        <v>0</v>
      </c>
      <c r="J102" s="77">
        <v>52.045000000000002</v>
      </c>
      <c r="K102" s="77">
        <v>4673.4396373056998</v>
      </c>
      <c r="L102" s="79" t="s">
        <v>180</v>
      </c>
    </row>
    <row r="103" spans="1:12">
      <c r="A103" s="76" t="s">
        <v>181</v>
      </c>
      <c r="B103" s="77">
        <v>2616.4278440531107</v>
      </c>
      <c r="C103" s="77">
        <v>5241.9768555500532</v>
      </c>
      <c r="D103" s="77">
        <v>11657.044299999998</v>
      </c>
      <c r="E103" s="77">
        <v>17698.445595854922</v>
      </c>
      <c r="F103" s="77">
        <v>15556.821</v>
      </c>
      <c r="G103" s="77">
        <v>32119.556994818649</v>
      </c>
      <c r="H103" s="77">
        <v>3593.8009999999999</v>
      </c>
      <c r="I103" s="77">
        <v>6570.0518134715021</v>
      </c>
      <c r="J103" s="77">
        <v>6516.204544053111</v>
      </c>
      <c r="K103" s="77">
        <v>45174.682319063257</v>
      </c>
      <c r="L103" s="79" t="s">
        <v>182</v>
      </c>
    </row>
    <row r="104" spans="1:12">
      <c r="A104" s="76" t="s">
        <v>183</v>
      </c>
      <c r="B104" s="77">
        <v>2947.4677907005498</v>
      </c>
      <c r="C104" s="77">
        <v>4947.0020629663468</v>
      </c>
      <c r="D104" s="77">
        <v>1033.9603</v>
      </c>
      <c r="E104" s="77">
        <v>1500.0725388601036</v>
      </c>
      <c r="F104" s="77">
        <v>0</v>
      </c>
      <c r="G104" s="77">
        <v>0</v>
      </c>
      <c r="H104" s="77">
        <v>0</v>
      </c>
      <c r="I104" s="77">
        <v>0</v>
      </c>
      <c r="J104" s="77">
        <v>1913.5074907005499</v>
      </c>
      <c r="K104" s="77">
        <v>3211.6128745709834</v>
      </c>
      <c r="L104" s="79" t="s">
        <v>184</v>
      </c>
    </row>
    <row r="105" spans="1:12">
      <c r="A105" s="76" t="s">
        <v>185</v>
      </c>
      <c r="B105" s="77">
        <v>8079.3127365758601</v>
      </c>
      <c r="C105" s="77">
        <v>21079.608718814165</v>
      </c>
      <c r="D105" s="77">
        <v>3442.2198999999996</v>
      </c>
      <c r="E105" s="77">
        <v>6895.6398963730571</v>
      </c>
      <c r="F105" s="77">
        <v>738.54499999999996</v>
      </c>
      <c r="G105" s="77">
        <v>1408.536269430052</v>
      </c>
      <c r="H105" s="77">
        <v>61.2</v>
      </c>
      <c r="I105" s="77">
        <v>163.79533678756476</v>
      </c>
      <c r="J105" s="77">
        <v>5375.6378365758592</v>
      </c>
      <c r="K105" s="77">
        <v>15434.029019088983</v>
      </c>
      <c r="L105" s="79" t="s">
        <v>186</v>
      </c>
    </row>
    <row r="106" spans="1:12">
      <c r="A106" s="76" t="s">
        <v>187</v>
      </c>
      <c r="B106" s="77"/>
      <c r="C106" s="77"/>
      <c r="D106" s="77"/>
      <c r="E106" s="77"/>
      <c r="F106" s="77">
        <v>196.357</v>
      </c>
      <c r="G106" s="77">
        <v>830.24870466321238</v>
      </c>
      <c r="H106" s="77">
        <v>31.835000000000001</v>
      </c>
      <c r="I106" s="77">
        <v>127.97668393782384</v>
      </c>
      <c r="J106" s="77">
        <v>196.357</v>
      </c>
      <c r="K106" s="77">
        <v>830.24870466321238</v>
      </c>
      <c r="L106" s="79" t="s">
        <v>188</v>
      </c>
    </row>
    <row r="107" spans="1:12">
      <c r="A107" s="76" t="s">
        <v>189</v>
      </c>
      <c r="B107" s="77"/>
      <c r="C107" s="77"/>
      <c r="D107" s="77"/>
      <c r="E107" s="77"/>
      <c r="F107" s="77">
        <v>1368.2739999999999</v>
      </c>
      <c r="G107" s="77">
        <v>2744.5699481865286</v>
      </c>
      <c r="H107" s="77">
        <v>1.6970000000000001</v>
      </c>
      <c r="I107" s="77">
        <v>11.999999999999998</v>
      </c>
      <c r="J107" s="77">
        <v>1368.2739999999999</v>
      </c>
      <c r="K107" s="77">
        <v>2744.5699481865286</v>
      </c>
      <c r="L107" s="79" t="s">
        <v>190</v>
      </c>
    </row>
    <row r="108" spans="1:12">
      <c r="A108" s="76" t="s">
        <v>191</v>
      </c>
      <c r="B108" s="77"/>
      <c r="C108" s="77"/>
      <c r="D108" s="77"/>
      <c r="E108" s="77"/>
      <c r="F108" s="77">
        <v>4.7629999999999999</v>
      </c>
      <c r="G108" s="77">
        <v>123.42746113989637</v>
      </c>
      <c r="H108" s="77">
        <v>0.04</v>
      </c>
      <c r="I108" s="77">
        <v>0.272020725388601</v>
      </c>
      <c r="J108" s="77">
        <v>4.7629999999999999</v>
      </c>
      <c r="K108" s="77">
        <v>123.42746113989637</v>
      </c>
      <c r="L108" s="79" t="s">
        <v>192</v>
      </c>
    </row>
    <row r="109" spans="1:12" ht="15.75" thickBot="1">
      <c r="A109" s="130" t="s">
        <v>193</v>
      </c>
      <c r="B109" s="131"/>
      <c r="C109" s="131"/>
      <c r="D109" s="131"/>
      <c r="E109" s="131"/>
      <c r="F109" s="131">
        <v>301.589</v>
      </c>
      <c r="G109" s="131">
        <v>413.81606217616581</v>
      </c>
      <c r="H109" s="131">
        <v>0.32600000000000001</v>
      </c>
      <c r="I109" s="131">
        <v>3.7020725388601035</v>
      </c>
      <c r="J109" s="131">
        <v>301.589</v>
      </c>
      <c r="K109" s="131">
        <v>413.81606217616581</v>
      </c>
      <c r="L109" s="132" t="s">
        <v>194</v>
      </c>
    </row>
    <row r="110" spans="1:12" ht="16.5" thickBot="1">
      <c r="A110" s="133" t="s">
        <v>46</v>
      </c>
      <c r="B110" s="134">
        <f>SUM(B68:B109)</f>
        <v>279610.10570888635</v>
      </c>
      <c r="C110" s="134">
        <f t="shared" ref="C110:K110" si="2">SUM(C68:C109)</f>
        <v>527605.19173413736</v>
      </c>
      <c r="D110" s="134">
        <f t="shared" si="2"/>
        <v>151832.31256999998</v>
      </c>
      <c r="E110" s="134">
        <f t="shared" si="2"/>
        <v>188282.97927461137</v>
      </c>
      <c r="F110" s="134">
        <f t="shared" si="2"/>
        <v>29754.413</v>
      </c>
      <c r="G110" s="134">
        <f t="shared" si="2"/>
        <v>59925.424870466319</v>
      </c>
      <c r="H110" s="134">
        <f t="shared" si="2"/>
        <v>4958.2</v>
      </c>
      <c r="I110" s="134">
        <f t="shared" si="2"/>
        <v>9879.6295336787553</v>
      </c>
      <c r="J110" s="134">
        <f t="shared" si="2"/>
        <v>157532.20613888628</v>
      </c>
      <c r="K110" s="134">
        <f t="shared" si="2"/>
        <v>510535.48439514602</v>
      </c>
      <c r="L110" s="135"/>
    </row>
    <row r="117" spans="1:11">
      <c r="A117" t="s">
        <v>250</v>
      </c>
      <c r="K117" t="s">
        <v>251</v>
      </c>
    </row>
    <row r="118" spans="1:11" ht="15.75">
      <c r="A118" s="25" t="s">
        <v>78</v>
      </c>
      <c r="B118" s="25"/>
      <c r="C118" s="151" t="s">
        <v>109</v>
      </c>
      <c r="D118" s="151"/>
      <c r="I118" s="136" t="s">
        <v>265</v>
      </c>
      <c r="K118" t="s">
        <v>80</v>
      </c>
    </row>
    <row r="119" spans="1:11">
      <c r="A119" s="152" t="s">
        <v>66</v>
      </c>
      <c r="B119" s="149" t="s">
        <v>50</v>
      </c>
      <c r="C119" s="150"/>
      <c r="D119" s="149" t="s">
        <v>67</v>
      </c>
      <c r="E119" s="150"/>
      <c r="F119" s="149" t="s">
        <v>68</v>
      </c>
      <c r="G119" s="150"/>
      <c r="H119" s="149" t="s">
        <v>69</v>
      </c>
      <c r="I119" s="150"/>
      <c r="J119" s="149" t="s">
        <v>70</v>
      </c>
      <c r="K119" s="150"/>
    </row>
    <row r="120" spans="1:11">
      <c r="A120" s="153"/>
      <c r="B120" s="75" t="s">
        <v>71</v>
      </c>
      <c r="C120" s="75" t="s">
        <v>72</v>
      </c>
      <c r="D120" s="75" t="s">
        <v>73</v>
      </c>
      <c r="E120" s="75" t="s">
        <v>72</v>
      </c>
      <c r="F120" s="75" t="s">
        <v>71</v>
      </c>
      <c r="G120" s="75" t="s">
        <v>72</v>
      </c>
      <c r="H120" s="75" t="s">
        <v>71</v>
      </c>
      <c r="I120" s="75" t="s">
        <v>72</v>
      </c>
      <c r="J120" s="75" t="s">
        <v>71</v>
      </c>
      <c r="K120" s="75" t="s">
        <v>72</v>
      </c>
    </row>
    <row r="121" spans="1:11" ht="24.75">
      <c r="A121" s="16" t="s">
        <v>83</v>
      </c>
      <c r="B121" s="80">
        <v>120</v>
      </c>
      <c r="C121" s="81">
        <v>600</v>
      </c>
      <c r="D121" s="70"/>
      <c r="E121" s="70"/>
      <c r="F121" s="81">
        <v>110</v>
      </c>
      <c r="G121" s="81">
        <v>350</v>
      </c>
      <c r="H121" s="70" t="s">
        <v>195</v>
      </c>
      <c r="I121" s="70"/>
      <c r="J121" s="82">
        <f>B121+F121</f>
        <v>230</v>
      </c>
      <c r="K121" s="81">
        <v>950</v>
      </c>
    </row>
    <row r="122" spans="1:11" ht="24.75">
      <c r="A122" s="19" t="s">
        <v>86</v>
      </c>
      <c r="B122" s="70" t="s">
        <v>195</v>
      </c>
      <c r="C122" s="81">
        <v>0</v>
      </c>
      <c r="D122" s="70"/>
      <c r="E122" s="70"/>
      <c r="F122" s="81">
        <v>150</v>
      </c>
      <c r="G122" s="81">
        <v>400</v>
      </c>
      <c r="H122" s="70" t="s">
        <v>195</v>
      </c>
      <c r="I122" s="70"/>
      <c r="J122" s="81">
        <v>150</v>
      </c>
      <c r="K122" s="81">
        <v>400</v>
      </c>
    </row>
    <row r="123" spans="1:11" ht="24.75">
      <c r="A123" s="83" t="s">
        <v>87</v>
      </c>
      <c r="B123" s="70" t="s">
        <v>195</v>
      </c>
      <c r="C123" s="81">
        <v>0</v>
      </c>
      <c r="D123" s="70"/>
      <c r="E123" s="70"/>
      <c r="F123" s="81">
        <v>3447</v>
      </c>
      <c r="G123" s="81">
        <v>10330</v>
      </c>
      <c r="H123" s="70" t="s">
        <v>195</v>
      </c>
      <c r="I123" s="70"/>
      <c r="J123" s="81">
        <v>3447</v>
      </c>
      <c r="K123" s="81">
        <v>10330</v>
      </c>
    </row>
    <row r="124" spans="1:11" ht="24.75">
      <c r="A124" s="19" t="s">
        <v>88</v>
      </c>
      <c r="B124" s="70" t="s">
        <v>195</v>
      </c>
      <c r="C124" s="81">
        <v>0</v>
      </c>
      <c r="D124" s="70"/>
      <c r="E124" s="70"/>
      <c r="F124" s="70"/>
      <c r="G124" s="81">
        <v>0</v>
      </c>
      <c r="H124" s="70" t="s">
        <v>195</v>
      </c>
      <c r="I124" s="70"/>
      <c r="J124" s="70"/>
      <c r="K124" s="81">
        <v>0</v>
      </c>
    </row>
    <row r="125" spans="1:11" ht="24.75">
      <c r="A125" s="19" t="s">
        <v>75</v>
      </c>
      <c r="B125" s="70" t="s">
        <v>195</v>
      </c>
      <c r="C125" s="81">
        <v>0</v>
      </c>
      <c r="D125" s="70"/>
      <c r="E125" s="70"/>
      <c r="F125" s="70"/>
      <c r="G125" s="81">
        <v>0</v>
      </c>
      <c r="H125" s="70" t="s">
        <v>195</v>
      </c>
      <c r="I125" s="70"/>
      <c r="J125" s="70"/>
      <c r="K125" s="81">
        <v>0</v>
      </c>
    </row>
    <row r="126" spans="1:11" ht="24.75">
      <c r="A126" s="19" t="s">
        <v>89</v>
      </c>
      <c r="B126" s="80">
        <v>3589</v>
      </c>
      <c r="C126" s="81">
        <v>11000</v>
      </c>
      <c r="D126" s="70"/>
      <c r="E126" s="70"/>
      <c r="F126" s="81">
        <v>600</v>
      </c>
      <c r="G126" s="81">
        <v>2000</v>
      </c>
      <c r="H126" s="70" t="s">
        <v>195</v>
      </c>
      <c r="I126" s="70"/>
      <c r="J126" s="81">
        <f>B126+F126</f>
        <v>4189</v>
      </c>
      <c r="K126" s="81">
        <v>13000</v>
      </c>
    </row>
    <row r="127" spans="1:11" ht="24.75">
      <c r="A127" s="19" t="s">
        <v>90</v>
      </c>
      <c r="B127" s="70" t="s">
        <v>195</v>
      </c>
      <c r="C127" s="81">
        <v>0</v>
      </c>
      <c r="D127" s="70"/>
      <c r="E127" s="70"/>
      <c r="F127" s="70"/>
      <c r="G127" s="81">
        <v>0</v>
      </c>
      <c r="H127" s="70" t="s">
        <v>195</v>
      </c>
      <c r="I127" s="70"/>
      <c r="J127" s="70"/>
      <c r="K127" s="81">
        <v>0</v>
      </c>
    </row>
    <row r="128" spans="1:11" ht="24.75">
      <c r="A128" s="19" t="s">
        <v>91</v>
      </c>
      <c r="B128" s="70" t="s">
        <v>195</v>
      </c>
      <c r="C128" s="81">
        <v>0</v>
      </c>
      <c r="D128" s="70"/>
      <c r="E128" s="70"/>
      <c r="F128" s="70"/>
      <c r="G128" s="81">
        <v>0</v>
      </c>
      <c r="H128" s="70" t="s">
        <v>195</v>
      </c>
      <c r="I128" s="70"/>
      <c r="J128" s="70"/>
      <c r="K128" s="81">
        <v>0</v>
      </c>
    </row>
    <row r="129" spans="1:11" ht="24.75">
      <c r="A129" s="19" t="s">
        <v>92</v>
      </c>
      <c r="B129" s="70" t="s">
        <v>195</v>
      </c>
      <c r="C129" s="81">
        <v>0</v>
      </c>
      <c r="D129" s="70"/>
      <c r="E129" s="70"/>
      <c r="F129" s="70"/>
      <c r="G129" s="81">
        <v>0</v>
      </c>
      <c r="H129" s="70" t="s">
        <v>195</v>
      </c>
      <c r="I129" s="70"/>
      <c r="J129" s="70"/>
      <c r="K129" s="81">
        <v>0</v>
      </c>
    </row>
    <row r="130" spans="1:11" ht="24.75">
      <c r="A130" s="19" t="s">
        <v>93</v>
      </c>
      <c r="B130" s="70" t="s">
        <v>195</v>
      </c>
      <c r="C130" s="81">
        <v>0</v>
      </c>
      <c r="D130" s="70"/>
      <c r="E130" s="70"/>
      <c r="F130" s="70"/>
      <c r="G130" s="81">
        <v>0</v>
      </c>
      <c r="H130" s="70" t="s">
        <v>195</v>
      </c>
      <c r="I130" s="70"/>
      <c r="J130" s="70"/>
      <c r="K130" s="81">
        <v>0</v>
      </c>
    </row>
    <row r="131" spans="1:11" ht="24.75">
      <c r="A131" s="19" t="s">
        <v>94</v>
      </c>
      <c r="B131" s="70" t="s">
        <v>195</v>
      </c>
      <c r="C131" s="81">
        <v>0</v>
      </c>
      <c r="D131" s="70"/>
      <c r="E131" s="70"/>
      <c r="F131" s="70"/>
      <c r="G131" s="81">
        <v>0</v>
      </c>
      <c r="H131" s="70" t="s">
        <v>195</v>
      </c>
      <c r="I131" s="70"/>
      <c r="J131" s="70"/>
      <c r="K131" s="81">
        <v>0</v>
      </c>
    </row>
    <row r="132" spans="1:11" ht="49.5">
      <c r="A132" s="19" t="s">
        <v>95</v>
      </c>
      <c r="B132" s="70" t="s">
        <v>195</v>
      </c>
      <c r="C132" s="81">
        <v>0</v>
      </c>
      <c r="D132" s="70"/>
      <c r="E132" s="70"/>
      <c r="F132" s="70"/>
      <c r="G132" s="81">
        <v>0</v>
      </c>
      <c r="H132" s="70" t="s">
        <v>195</v>
      </c>
      <c r="I132" s="70"/>
      <c r="J132" s="70"/>
      <c r="K132" s="81">
        <v>0</v>
      </c>
    </row>
    <row r="133" spans="1:11" ht="15.75">
      <c r="A133" s="84" t="s">
        <v>96</v>
      </c>
      <c r="B133" s="70" t="s">
        <v>195</v>
      </c>
      <c r="C133" s="81">
        <v>0</v>
      </c>
      <c r="D133" s="70"/>
      <c r="E133" s="85"/>
      <c r="F133" s="70"/>
      <c r="G133" s="81">
        <v>0</v>
      </c>
      <c r="H133" s="70" t="s">
        <v>195</v>
      </c>
      <c r="I133" s="85"/>
      <c r="J133" s="70"/>
      <c r="K133" s="81">
        <v>0</v>
      </c>
    </row>
    <row r="134" spans="1:11" ht="24.75">
      <c r="A134" s="86" t="s">
        <v>46</v>
      </c>
      <c r="B134" s="87">
        <v>3629</v>
      </c>
      <c r="C134" s="88">
        <f t="shared" ref="C134:E134" si="3">SUM(C121:C133)</f>
        <v>11600</v>
      </c>
      <c r="D134" s="88">
        <f t="shared" si="3"/>
        <v>0</v>
      </c>
      <c r="E134" s="88">
        <f t="shared" si="3"/>
        <v>0</v>
      </c>
      <c r="F134" s="88">
        <f>SUM(F121:F133)</f>
        <v>4307</v>
      </c>
      <c r="G134" s="88">
        <f>SUM(G121:G133)</f>
        <v>13080</v>
      </c>
      <c r="H134" s="70"/>
      <c r="I134" s="89"/>
      <c r="J134" s="81">
        <f>SUM(J121:J133)</f>
        <v>8016</v>
      </c>
      <c r="K134" s="81">
        <f>SUM(K121:K133)</f>
        <v>24680</v>
      </c>
    </row>
    <row r="137" spans="1:11">
      <c r="A137" t="s">
        <v>252</v>
      </c>
      <c r="K137" t="s">
        <v>253</v>
      </c>
    </row>
    <row r="138" spans="1:11" ht="15.75">
      <c r="A138" s="25" t="s">
        <v>78</v>
      </c>
      <c r="B138" s="25"/>
      <c r="C138" s="151" t="s">
        <v>109</v>
      </c>
      <c r="D138" s="151"/>
      <c r="I138" s="136" t="s">
        <v>265</v>
      </c>
      <c r="K138" t="s">
        <v>80</v>
      </c>
    </row>
    <row r="139" spans="1:11">
      <c r="A139" s="152" t="s">
        <v>66</v>
      </c>
      <c r="B139" s="149" t="s">
        <v>50</v>
      </c>
      <c r="C139" s="150"/>
      <c r="D139" s="149" t="s">
        <v>67</v>
      </c>
      <c r="E139" s="150"/>
      <c r="F139" s="149" t="s">
        <v>68</v>
      </c>
      <c r="G139" s="150"/>
      <c r="H139" s="149" t="s">
        <v>69</v>
      </c>
      <c r="I139" s="150"/>
      <c r="J139" s="149" t="s">
        <v>70</v>
      </c>
      <c r="K139" s="150"/>
    </row>
    <row r="140" spans="1:11" ht="15.75" thickBot="1">
      <c r="A140" s="153"/>
      <c r="B140" s="75" t="s">
        <v>71</v>
      </c>
      <c r="C140" s="75" t="s">
        <v>72</v>
      </c>
      <c r="D140" s="75" t="s">
        <v>73</v>
      </c>
      <c r="E140" s="75" t="s">
        <v>72</v>
      </c>
      <c r="F140" s="75" t="s">
        <v>71</v>
      </c>
      <c r="G140" s="75" t="s">
        <v>72</v>
      </c>
      <c r="H140" s="75" t="s">
        <v>71</v>
      </c>
      <c r="I140" s="75" t="s">
        <v>72</v>
      </c>
      <c r="J140" s="75" t="s">
        <v>71</v>
      </c>
      <c r="K140" s="75" t="s">
        <v>72</v>
      </c>
    </row>
    <row r="141" spans="1:11" ht="25.5" thickBot="1">
      <c r="A141" s="90" t="s">
        <v>89</v>
      </c>
      <c r="B141" s="92" t="s">
        <v>196</v>
      </c>
      <c r="C141" s="93" t="s">
        <v>234</v>
      </c>
      <c r="D141" s="93" t="s">
        <v>197</v>
      </c>
      <c r="E141" s="94">
        <v>14730</v>
      </c>
      <c r="F141" s="93" t="s">
        <v>198</v>
      </c>
      <c r="G141" s="94">
        <v>3566</v>
      </c>
      <c r="H141" s="95" t="s">
        <v>199</v>
      </c>
      <c r="I141" s="95" t="s">
        <v>199</v>
      </c>
      <c r="J141" s="96" t="s">
        <v>200</v>
      </c>
      <c r="K141" s="96" t="s">
        <v>235</v>
      </c>
    </row>
    <row r="142" spans="1:11" ht="24.75">
      <c r="A142" s="91" t="s">
        <v>46</v>
      </c>
      <c r="B142" s="97" t="str">
        <f>B141</f>
        <v>14513 </v>
      </c>
      <c r="C142" s="97" t="str">
        <f t="shared" ref="C142:K142" si="4">C141</f>
        <v>61631 </v>
      </c>
      <c r="D142" s="97" t="str">
        <f t="shared" si="4"/>
        <v> 950.3</v>
      </c>
      <c r="E142" s="97">
        <f t="shared" si="4"/>
        <v>14730</v>
      </c>
      <c r="F142" s="97" t="str">
        <f t="shared" si="4"/>
        <v> 2841.1</v>
      </c>
      <c r="G142" s="97">
        <f t="shared" si="4"/>
        <v>3566</v>
      </c>
      <c r="H142" s="97" t="str">
        <f t="shared" si="4"/>
        <v>- </v>
      </c>
      <c r="I142" s="97" t="str">
        <f t="shared" si="4"/>
        <v>- </v>
      </c>
      <c r="J142" s="97" t="str">
        <f t="shared" si="4"/>
        <v>16403.8 </v>
      </c>
      <c r="K142" s="97" t="str">
        <f t="shared" si="4"/>
        <v>50467 </v>
      </c>
    </row>
    <row r="148" spans="1:11">
      <c r="A148" t="s">
        <v>255</v>
      </c>
      <c r="K148" t="s">
        <v>254</v>
      </c>
    </row>
    <row r="149" spans="1:11" ht="15.75">
      <c r="A149" s="25" t="s">
        <v>78</v>
      </c>
      <c r="B149" s="25"/>
      <c r="C149" s="151" t="s">
        <v>109</v>
      </c>
      <c r="D149" s="151"/>
      <c r="I149" s="136" t="s">
        <v>265</v>
      </c>
      <c r="K149" t="s">
        <v>80</v>
      </c>
    </row>
    <row r="150" spans="1:11">
      <c r="A150" s="152" t="s">
        <v>66</v>
      </c>
      <c r="B150" s="149" t="s">
        <v>50</v>
      </c>
      <c r="C150" s="150"/>
      <c r="D150" s="149" t="s">
        <v>67</v>
      </c>
      <c r="E150" s="150"/>
      <c r="F150" s="149" t="s">
        <v>68</v>
      </c>
      <c r="G150" s="150"/>
      <c r="H150" s="149" t="s">
        <v>69</v>
      </c>
      <c r="I150" s="150"/>
      <c r="J150" s="149" t="s">
        <v>70</v>
      </c>
      <c r="K150" s="150"/>
    </row>
    <row r="151" spans="1:11">
      <c r="A151" s="153"/>
      <c r="B151" s="75" t="s">
        <v>71</v>
      </c>
      <c r="C151" s="75" t="s">
        <v>72</v>
      </c>
      <c r="D151" s="75" t="s">
        <v>73</v>
      </c>
      <c r="E151" s="75" t="s">
        <v>72</v>
      </c>
      <c r="F151" s="75" t="s">
        <v>71</v>
      </c>
      <c r="G151" s="75" t="s">
        <v>72</v>
      </c>
      <c r="H151" s="75" t="s">
        <v>71</v>
      </c>
      <c r="I151" s="75" t="s">
        <v>72</v>
      </c>
      <c r="J151" s="75" t="s">
        <v>71</v>
      </c>
      <c r="K151" s="75" t="s">
        <v>72</v>
      </c>
    </row>
    <row r="152" spans="1:11" ht="15.75">
      <c r="A152" s="101" t="s">
        <v>202</v>
      </c>
      <c r="B152" s="72"/>
      <c r="C152" s="72"/>
      <c r="D152" s="98">
        <v>3</v>
      </c>
      <c r="E152" s="98">
        <v>14</v>
      </c>
      <c r="F152" s="98">
        <v>7</v>
      </c>
      <c r="G152" s="98">
        <v>186</v>
      </c>
      <c r="H152" s="72"/>
      <c r="I152" s="72"/>
      <c r="J152" s="72"/>
      <c r="K152" s="72"/>
    </row>
    <row r="153" spans="1:11" ht="15.75">
      <c r="A153" s="101" t="s">
        <v>256</v>
      </c>
      <c r="B153" s="72"/>
      <c r="C153" s="72"/>
      <c r="D153" s="98">
        <v>48</v>
      </c>
      <c r="E153" s="98">
        <v>280</v>
      </c>
      <c r="F153" s="98">
        <v>12155</v>
      </c>
      <c r="G153" s="98">
        <v>53737</v>
      </c>
      <c r="H153" s="72"/>
      <c r="I153" s="72"/>
      <c r="J153" s="72"/>
      <c r="K153" s="72"/>
    </row>
    <row r="154" spans="1:11" ht="15.75">
      <c r="A154" s="101" t="s">
        <v>257</v>
      </c>
      <c r="B154" s="72"/>
      <c r="C154" s="72"/>
      <c r="D154" s="98">
        <v>6</v>
      </c>
      <c r="E154" s="98">
        <v>86</v>
      </c>
      <c r="F154" s="98">
        <v>3299</v>
      </c>
      <c r="G154" s="98">
        <v>5314</v>
      </c>
      <c r="H154" s="72"/>
      <c r="I154" s="72"/>
      <c r="J154" s="72"/>
      <c r="K154" s="72"/>
    </row>
    <row r="155" spans="1:11" ht="31.5">
      <c r="A155" s="101" t="s">
        <v>258</v>
      </c>
      <c r="B155" s="72"/>
      <c r="C155" s="72"/>
      <c r="D155" s="98">
        <v>5</v>
      </c>
      <c r="E155" s="98">
        <v>82</v>
      </c>
      <c r="F155" s="98">
        <v>4282</v>
      </c>
      <c r="G155" s="98">
        <v>14155</v>
      </c>
      <c r="H155" s="72"/>
      <c r="I155" s="72"/>
      <c r="J155" s="72"/>
      <c r="K155" s="72"/>
    </row>
    <row r="156" spans="1:11" ht="31.5">
      <c r="A156" s="101" t="s">
        <v>259</v>
      </c>
      <c r="B156" s="72"/>
      <c r="C156" s="72"/>
      <c r="D156" s="98">
        <v>3</v>
      </c>
      <c r="E156" s="98">
        <v>125</v>
      </c>
      <c r="F156" s="98">
        <v>16</v>
      </c>
      <c r="G156" s="98">
        <v>160</v>
      </c>
      <c r="H156" s="72"/>
      <c r="I156" s="72"/>
      <c r="J156" s="72"/>
      <c r="K156" s="72"/>
    </row>
    <row r="157" spans="1:11" ht="15.75">
      <c r="A157" s="101" t="s">
        <v>75</v>
      </c>
      <c r="B157" s="72"/>
      <c r="C157" s="72"/>
      <c r="D157" s="98">
        <v>6</v>
      </c>
      <c r="E157" s="98">
        <v>72</v>
      </c>
      <c r="F157" s="98">
        <v>1877</v>
      </c>
      <c r="G157" s="98">
        <v>16150</v>
      </c>
      <c r="H157" s="72"/>
      <c r="I157" s="72"/>
      <c r="J157" s="72"/>
      <c r="K157" s="72"/>
    </row>
    <row r="158" spans="1:11" ht="15.75">
      <c r="A158" s="101" t="s">
        <v>93</v>
      </c>
      <c r="B158" s="72"/>
      <c r="C158" s="72"/>
      <c r="D158" s="98">
        <v>1</v>
      </c>
      <c r="E158" s="98">
        <v>11</v>
      </c>
      <c r="F158" s="98">
        <v>778</v>
      </c>
      <c r="G158" s="98">
        <v>3729</v>
      </c>
      <c r="H158" s="72"/>
      <c r="I158" s="72"/>
      <c r="J158" s="72"/>
      <c r="K158" s="72"/>
    </row>
    <row r="159" spans="1:11" ht="15.75">
      <c r="A159" s="101" t="s">
        <v>260</v>
      </c>
      <c r="B159" s="72"/>
      <c r="C159" s="72"/>
      <c r="D159" s="98">
        <v>0</v>
      </c>
      <c r="E159" s="98">
        <v>0</v>
      </c>
      <c r="F159" s="98">
        <v>3</v>
      </c>
      <c r="G159" s="98">
        <v>180</v>
      </c>
      <c r="H159" s="72"/>
      <c r="I159" s="72"/>
      <c r="J159" s="72"/>
      <c r="K159" s="72"/>
    </row>
    <row r="160" spans="1:11">
      <c r="A160" s="99" t="s">
        <v>201</v>
      </c>
      <c r="B160" s="72"/>
      <c r="C160" s="72"/>
      <c r="D160" s="99">
        <v>72</v>
      </c>
      <c r="E160" s="99">
        <v>672</v>
      </c>
      <c r="F160" s="100">
        <v>22420</v>
      </c>
      <c r="G160" s="100">
        <v>93610</v>
      </c>
      <c r="H160" s="72"/>
      <c r="I160" s="72"/>
      <c r="J160" s="72"/>
      <c r="K160" s="72"/>
    </row>
    <row r="166" spans="1:11">
      <c r="A166" t="s">
        <v>261</v>
      </c>
      <c r="K166" t="s">
        <v>262</v>
      </c>
    </row>
    <row r="167" spans="1:11" ht="15.75">
      <c r="A167" s="25" t="s">
        <v>78</v>
      </c>
      <c r="B167" s="25"/>
      <c r="C167" s="151" t="s">
        <v>109</v>
      </c>
      <c r="D167" s="151"/>
      <c r="I167" s="136" t="s">
        <v>265</v>
      </c>
      <c r="K167" t="s">
        <v>80</v>
      </c>
    </row>
    <row r="168" spans="1:11">
      <c r="A168" s="152" t="s">
        <v>66</v>
      </c>
      <c r="B168" s="149" t="s">
        <v>50</v>
      </c>
      <c r="C168" s="150"/>
      <c r="D168" s="149" t="s">
        <v>67</v>
      </c>
      <c r="E168" s="150"/>
      <c r="F168" s="149" t="s">
        <v>68</v>
      </c>
      <c r="G168" s="150"/>
      <c r="H168" s="149" t="s">
        <v>69</v>
      </c>
      <c r="I168" s="150"/>
      <c r="J168" s="149" t="s">
        <v>70</v>
      </c>
      <c r="K168" s="150"/>
    </row>
    <row r="169" spans="1:11">
      <c r="A169" s="153"/>
      <c r="B169" s="75" t="s">
        <v>71</v>
      </c>
      <c r="C169" s="75" t="s">
        <v>72</v>
      </c>
      <c r="D169" s="75" t="s">
        <v>73</v>
      </c>
      <c r="E169" s="75" t="s">
        <v>72</v>
      </c>
      <c r="F169" s="75" t="s">
        <v>71</v>
      </c>
      <c r="G169" s="75" t="s">
        <v>72</v>
      </c>
      <c r="H169" s="75" t="s">
        <v>71</v>
      </c>
      <c r="I169" s="75" t="s">
        <v>72</v>
      </c>
      <c r="J169" s="75" t="s">
        <v>71</v>
      </c>
      <c r="K169" s="75" t="s">
        <v>72</v>
      </c>
    </row>
    <row r="170" spans="1:11" ht="20.25">
      <c r="A170" s="102" t="s">
        <v>203</v>
      </c>
      <c r="B170" s="108"/>
      <c r="C170" s="108"/>
      <c r="D170" s="115"/>
      <c r="E170" s="115"/>
      <c r="F170" s="110">
        <v>341</v>
      </c>
      <c r="G170" s="115">
        <v>916.42390758412853</v>
      </c>
      <c r="H170" s="108"/>
      <c r="I170" s="32"/>
      <c r="J170" s="108"/>
      <c r="K170" s="108"/>
    </row>
    <row r="171" spans="1:11" ht="20.25">
      <c r="A171" s="102" t="s">
        <v>204</v>
      </c>
      <c r="B171" s="108"/>
      <c r="C171" s="108"/>
      <c r="D171" s="115"/>
      <c r="E171" s="115"/>
      <c r="F171" s="110">
        <v>122965</v>
      </c>
      <c r="G171" s="115">
        <v>194372.07433450528</v>
      </c>
      <c r="H171" s="108"/>
      <c r="I171" s="32"/>
      <c r="J171" s="108"/>
      <c r="K171" s="108"/>
    </row>
    <row r="172" spans="1:11" ht="20.25">
      <c r="A172" s="103" t="s">
        <v>205</v>
      </c>
      <c r="B172" s="108"/>
      <c r="C172" s="108"/>
      <c r="D172" s="115"/>
      <c r="E172" s="115"/>
      <c r="F172" s="110">
        <v>1390</v>
      </c>
      <c r="G172" s="115">
        <v>2338.9251632345554</v>
      </c>
      <c r="H172" s="108"/>
      <c r="I172" s="32"/>
      <c r="J172" s="108"/>
      <c r="K172" s="108"/>
    </row>
    <row r="173" spans="1:11" ht="20.25">
      <c r="A173" s="103" t="s">
        <v>206</v>
      </c>
      <c r="B173" s="108"/>
      <c r="C173" s="108"/>
      <c r="D173" s="115"/>
      <c r="E173" s="115"/>
      <c r="F173" s="110">
        <v>5891</v>
      </c>
      <c r="G173" s="115">
        <v>9824.8116524359612</v>
      </c>
      <c r="H173" s="108"/>
      <c r="I173" s="32"/>
      <c r="J173" s="108"/>
      <c r="K173" s="108"/>
    </row>
    <row r="174" spans="1:11" ht="20.25">
      <c r="A174" s="103" t="s">
        <v>207</v>
      </c>
      <c r="B174" s="108"/>
      <c r="C174" s="111"/>
      <c r="D174" s="115"/>
      <c r="E174" s="115"/>
      <c r="F174" s="110">
        <v>22</v>
      </c>
      <c r="G174" s="115">
        <v>154.49522852837771</v>
      </c>
      <c r="H174" s="108"/>
      <c r="I174" s="32"/>
      <c r="J174" s="108"/>
      <c r="K174" s="108"/>
    </row>
    <row r="175" spans="1:11" ht="20.25">
      <c r="A175" s="104" t="s">
        <v>208</v>
      </c>
      <c r="B175" s="108"/>
      <c r="C175" s="108"/>
      <c r="D175" s="115"/>
      <c r="E175" s="115"/>
      <c r="F175" s="110">
        <v>442</v>
      </c>
      <c r="G175" s="115">
        <v>602.10949271722757</v>
      </c>
      <c r="H175" s="108"/>
      <c r="I175" s="32"/>
      <c r="J175" s="108"/>
      <c r="K175" s="108"/>
    </row>
    <row r="176" spans="1:11" ht="20.25">
      <c r="A176" s="103" t="s">
        <v>209</v>
      </c>
      <c r="B176" s="108"/>
      <c r="C176" s="108"/>
      <c r="D176" s="115">
        <v>18</v>
      </c>
      <c r="E176" s="115">
        <v>38.874937217478653</v>
      </c>
      <c r="F176" s="110">
        <v>199</v>
      </c>
      <c r="G176" s="115">
        <v>575.38925163234558</v>
      </c>
      <c r="H176" s="108"/>
      <c r="I176" s="32"/>
      <c r="J176" s="108"/>
      <c r="K176" s="108"/>
    </row>
    <row r="177" spans="1:11" ht="20.25">
      <c r="A177" s="103" t="s">
        <v>210</v>
      </c>
      <c r="B177" s="108"/>
      <c r="C177" s="108"/>
      <c r="D177" s="115"/>
      <c r="E177" s="115"/>
      <c r="F177" s="110">
        <v>28</v>
      </c>
      <c r="G177" s="115">
        <v>363.73681567051733</v>
      </c>
      <c r="H177" s="108"/>
      <c r="I177" s="32"/>
      <c r="J177" s="108"/>
      <c r="K177" s="108"/>
    </row>
    <row r="178" spans="1:11" ht="20.25">
      <c r="A178" s="104" t="s">
        <v>211</v>
      </c>
      <c r="B178" s="108"/>
      <c r="C178" s="111"/>
      <c r="D178" s="115"/>
      <c r="E178" s="115"/>
      <c r="F178" s="110">
        <v>2</v>
      </c>
      <c r="G178" s="115">
        <v>6.0271220492214965</v>
      </c>
      <c r="H178" s="108"/>
      <c r="I178" s="32"/>
      <c r="J178" s="108"/>
      <c r="K178" s="108"/>
    </row>
    <row r="179" spans="1:11" ht="20.25">
      <c r="A179" s="103" t="s">
        <v>212</v>
      </c>
      <c r="B179" s="108"/>
      <c r="C179" s="108"/>
      <c r="D179" s="115"/>
      <c r="E179" s="115"/>
      <c r="F179" s="110">
        <v>1</v>
      </c>
      <c r="G179" s="115">
        <v>0.70316423907584125</v>
      </c>
      <c r="H179" s="108"/>
      <c r="I179" s="32"/>
      <c r="J179" s="108"/>
      <c r="K179" s="108"/>
    </row>
    <row r="180" spans="1:11" ht="15.75">
      <c r="A180" s="105" t="s">
        <v>213</v>
      </c>
      <c r="B180" s="112"/>
      <c r="C180" s="112"/>
      <c r="D180" s="115">
        <v>1119</v>
      </c>
      <c r="E180" s="115">
        <v>900.45203415369156</v>
      </c>
      <c r="F180" s="110">
        <v>13</v>
      </c>
      <c r="G180" s="115">
        <v>30.537418382722251</v>
      </c>
      <c r="H180" s="112"/>
      <c r="I180" s="32"/>
      <c r="J180" s="113"/>
      <c r="K180" s="113"/>
    </row>
    <row r="181" spans="1:11" ht="15.75">
      <c r="A181" s="105" t="s">
        <v>214</v>
      </c>
      <c r="B181" s="112"/>
      <c r="C181" s="112"/>
      <c r="D181" s="115"/>
      <c r="E181" s="115"/>
      <c r="F181" s="110">
        <v>15</v>
      </c>
      <c r="G181" s="115">
        <v>111.09994977398293</v>
      </c>
      <c r="H181" s="112"/>
      <c r="I181" s="32"/>
      <c r="J181" s="113"/>
      <c r="K181" s="113"/>
    </row>
    <row r="182" spans="1:11" ht="15.75">
      <c r="A182" s="106" t="s">
        <v>215</v>
      </c>
      <c r="B182" s="112"/>
      <c r="C182" s="112"/>
      <c r="D182" s="115">
        <v>4</v>
      </c>
      <c r="E182" s="115">
        <v>7.7348066298342539</v>
      </c>
      <c r="F182" s="114">
        <v>345</v>
      </c>
      <c r="G182" s="115">
        <v>754.79658463083877</v>
      </c>
      <c r="H182" s="112"/>
      <c r="I182" s="32"/>
      <c r="J182" s="113"/>
      <c r="K182" s="113"/>
    </row>
    <row r="183" spans="1:11" ht="15.75">
      <c r="A183" s="105" t="s">
        <v>216</v>
      </c>
      <c r="B183" s="112"/>
      <c r="C183" s="112"/>
      <c r="D183" s="115"/>
      <c r="E183" s="115"/>
      <c r="F183" s="114">
        <v>4</v>
      </c>
      <c r="G183" s="116">
        <v>5.1230537418382722</v>
      </c>
      <c r="H183" s="112"/>
      <c r="I183" s="32"/>
      <c r="J183" s="113"/>
      <c r="K183" s="113"/>
    </row>
    <row r="184" spans="1:11" ht="20.25">
      <c r="A184" s="107" t="s">
        <v>217</v>
      </c>
      <c r="B184" s="109"/>
      <c r="C184" s="109"/>
      <c r="D184" s="115"/>
      <c r="E184" s="115"/>
      <c r="F184" s="114">
        <v>4</v>
      </c>
      <c r="G184" s="116">
        <v>24.610748367654445</v>
      </c>
      <c r="H184" s="84"/>
      <c r="I184" s="32"/>
      <c r="J184" s="84"/>
      <c r="K184" s="84"/>
    </row>
    <row r="185" spans="1:11" ht="20.25">
      <c r="A185" s="107" t="s">
        <v>218</v>
      </c>
      <c r="B185" s="109"/>
      <c r="C185" s="109"/>
      <c r="D185" s="115"/>
      <c r="E185" s="115"/>
      <c r="F185" s="114">
        <v>246</v>
      </c>
      <c r="G185" s="116">
        <v>852.73731793068805</v>
      </c>
      <c r="H185" s="84"/>
      <c r="I185" s="32"/>
      <c r="J185" s="84"/>
      <c r="K185" s="84"/>
    </row>
    <row r="186" spans="1:11" ht="20.25">
      <c r="A186" s="107" t="s">
        <v>219</v>
      </c>
      <c r="B186" s="109"/>
      <c r="C186" s="109"/>
      <c r="D186" s="115"/>
      <c r="E186" s="115"/>
      <c r="F186" s="114">
        <v>1</v>
      </c>
      <c r="G186" s="116">
        <v>6.7302862882973375</v>
      </c>
      <c r="H186" s="84"/>
      <c r="I186" s="32"/>
      <c r="J186" s="84"/>
      <c r="K186" s="84"/>
    </row>
    <row r="187" spans="1:11" ht="20.25">
      <c r="A187" s="107" t="s">
        <v>220</v>
      </c>
      <c r="B187" s="109"/>
      <c r="C187" s="109"/>
      <c r="D187" s="115">
        <v>26</v>
      </c>
      <c r="E187" s="115">
        <v>3.917629331993973</v>
      </c>
      <c r="F187" s="114">
        <v>0</v>
      </c>
      <c r="G187" s="116">
        <v>0</v>
      </c>
      <c r="H187" s="84"/>
      <c r="I187" s="32"/>
      <c r="J187" s="84"/>
      <c r="K187" s="84"/>
    </row>
    <row r="188" spans="1:11" ht="20.25">
      <c r="A188" s="107" t="s">
        <v>221</v>
      </c>
      <c r="B188" s="109"/>
      <c r="C188" s="109"/>
      <c r="D188" s="115">
        <v>24</v>
      </c>
      <c r="E188" s="115">
        <v>19.588146659969865</v>
      </c>
      <c r="F188" s="114">
        <v>0</v>
      </c>
      <c r="G188" s="116">
        <v>0</v>
      </c>
      <c r="H188" s="84"/>
      <c r="I188" s="32"/>
      <c r="J188" s="84"/>
      <c r="K188" s="84"/>
    </row>
    <row r="189" spans="1:11" ht="20.25">
      <c r="A189" s="107" t="s">
        <v>222</v>
      </c>
      <c r="B189" s="109"/>
      <c r="C189" s="109"/>
      <c r="D189" s="115">
        <v>141</v>
      </c>
      <c r="E189" s="115">
        <v>56.554495228528374</v>
      </c>
      <c r="F189" s="114">
        <v>0</v>
      </c>
      <c r="G189" s="116">
        <v>0</v>
      </c>
      <c r="H189" s="84"/>
      <c r="I189" s="32"/>
      <c r="J189" s="84"/>
      <c r="K189" s="84"/>
    </row>
    <row r="190" spans="1:11" ht="20.25">
      <c r="A190" s="107" t="s">
        <v>223</v>
      </c>
      <c r="B190" s="109"/>
      <c r="C190" s="109"/>
      <c r="D190" s="115"/>
      <c r="E190" s="115"/>
      <c r="F190" s="114">
        <v>10</v>
      </c>
      <c r="G190" s="116">
        <v>10.246107483676544</v>
      </c>
      <c r="H190" s="84"/>
      <c r="I190" s="32"/>
      <c r="J190" s="84"/>
      <c r="K190" s="84"/>
    </row>
    <row r="191" spans="1:11" ht="20.25">
      <c r="A191" s="107" t="s">
        <v>224</v>
      </c>
      <c r="B191" s="109"/>
      <c r="C191" s="109"/>
      <c r="D191" s="115"/>
      <c r="E191" s="115"/>
      <c r="F191" s="114">
        <v>1</v>
      </c>
      <c r="G191" s="116">
        <v>1.0045203415369162</v>
      </c>
      <c r="H191" s="84"/>
      <c r="I191" s="32"/>
      <c r="J191" s="84"/>
      <c r="K191" s="84"/>
    </row>
    <row r="192" spans="1:11" ht="15.75">
      <c r="A192" s="99" t="s">
        <v>201</v>
      </c>
      <c r="B192" s="109"/>
      <c r="C192" s="109"/>
      <c r="D192" s="110">
        <f t="shared" ref="D192:K192" si="5">SUM(D170:D191)</f>
        <v>1332</v>
      </c>
      <c r="E192" s="110">
        <f t="shared" si="5"/>
        <v>1027.1220492214968</v>
      </c>
      <c r="F192" s="110">
        <f t="shared" si="5"/>
        <v>131920</v>
      </c>
      <c r="G192" s="110">
        <f t="shared" si="5"/>
        <v>210951.5821195379</v>
      </c>
      <c r="H192" s="110">
        <f t="shared" si="5"/>
        <v>0</v>
      </c>
      <c r="I192" s="110">
        <f t="shared" si="5"/>
        <v>0</v>
      </c>
      <c r="J192" s="110">
        <f t="shared" si="5"/>
        <v>0</v>
      </c>
      <c r="K192" s="110">
        <f t="shared" si="5"/>
        <v>0</v>
      </c>
    </row>
    <row r="198" spans="1:11">
      <c r="A198" t="s">
        <v>263</v>
      </c>
      <c r="K198" t="s">
        <v>264</v>
      </c>
    </row>
    <row r="199" spans="1:11" ht="15.75">
      <c r="A199" s="25" t="s">
        <v>78</v>
      </c>
      <c r="B199" s="25"/>
      <c r="C199" s="151" t="s">
        <v>109</v>
      </c>
      <c r="D199" s="151"/>
      <c r="I199" s="136" t="s">
        <v>265</v>
      </c>
      <c r="K199" t="s">
        <v>80</v>
      </c>
    </row>
    <row r="200" spans="1:11">
      <c r="A200" s="152" t="s">
        <v>66</v>
      </c>
      <c r="B200" s="149" t="s">
        <v>50</v>
      </c>
      <c r="C200" s="150"/>
      <c r="D200" s="149" t="s">
        <v>67</v>
      </c>
      <c r="E200" s="150"/>
      <c r="F200" s="149" t="s">
        <v>68</v>
      </c>
      <c r="G200" s="150"/>
      <c r="H200" s="149" t="s">
        <v>69</v>
      </c>
      <c r="I200" s="150"/>
      <c r="J200" s="149" t="s">
        <v>70</v>
      </c>
      <c r="K200" s="150"/>
    </row>
    <row r="201" spans="1:11">
      <c r="A201" s="153"/>
      <c r="B201" s="75" t="s">
        <v>71</v>
      </c>
      <c r="C201" s="75" t="s">
        <v>72</v>
      </c>
      <c r="D201" s="75" t="s">
        <v>73</v>
      </c>
      <c r="E201" s="75" t="s">
        <v>72</v>
      </c>
      <c r="F201" s="75" t="s">
        <v>71</v>
      </c>
      <c r="G201" s="75" t="s">
        <v>72</v>
      </c>
      <c r="H201" s="75" t="s">
        <v>71</v>
      </c>
      <c r="I201" s="75" t="s">
        <v>72</v>
      </c>
      <c r="J201" s="75" t="s">
        <v>71</v>
      </c>
      <c r="K201" s="75" t="s">
        <v>72</v>
      </c>
    </row>
    <row r="202" spans="1:11" ht="24.75">
      <c r="A202" s="19" t="s">
        <v>87</v>
      </c>
      <c r="B202" s="108"/>
      <c r="C202" s="108"/>
      <c r="D202" s="117">
        <v>319739.34369399998</v>
      </c>
      <c r="E202" s="117">
        <v>946667.50394469709</v>
      </c>
      <c r="F202" s="117">
        <v>39863.699454000023</v>
      </c>
      <c r="G202" s="117">
        <v>83007.408489458889</v>
      </c>
      <c r="H202" s="117">
        <v>5060.7126499999995</v>
      </c>
      <c r="I202" s="117">
        <v>20208.384795795395</v>
      </c>
      <c r="J202" s="108"/>
      <c r="K202" s="108"/>
    </row>
    <row r="203" spans="1:11" ht="24.75">
      <c r="A203" s="19" t="s">
        <v>225</v>
      </c>
      <c r="B203" s="108"/>
      <c r="C203" s="108"/>
      <c r="D203" s="117">
        <v>21835.223389999999</v>
      </c>
      <c r="E203" s="117">
        <v>216019.15507350201</v>
      </c>
      <c r="F203" s="117">
        <v>18302.846990000002</v>
      </c>
      <c r="G203" s="117">
        <v>55131.435668629383</v>
      </c>
      <c r="H203" s="117">
        <v>3852.3535700000002</v>
      </c>
      <c r="I203" s="117">
        <v>68454.092407381846</v>
      </c>
      <c r="J203" s="108"/>
      <c r="K203" s="108"/>
    </row>
    <row r="204" spans="1:11" ht="24.75">
      <c r="A204" s="19" t="s">
        <v>86</v>
      </c>
      <c r="B204" s="108"/>
      <c r="C204" s="108"/>
      <c r="D204" s="117">
        <v>152543.86530800007</v>
      </c>
      <c r="E204" s="117">
        <v>500144.36998488498</v>
      </c>
      <c r="F204" s="117">
        <v>1137.9736719999999</v>
      </c>
      <c r="G204" s="117">
        <v>4901.6449586058425</v>
      </c>
      <c r="H204" s="117">
        <v>12087.590280000002</v>
      </c>
      <c r="I204" s="117">
        <v>41605.465990002194</v>
      </c>
      <c r="J204" s="108"/>
      <c r="K204" s="108"/>
    </row>
    <row r="205" spans="1:11" ht="24.75">
      <c r="A205" s="19" t="s">
        <v>226</v>
      </c>
      <c r="B205" s="108"/>
      <c r="C205" s="108"/>
      <c r="D205" s="117">
        <v>17726.393149999993</v>
      </c>
      <c r="E205" s="117">
        <v>135120.0182028611</v>
      </c>
      <c r="F205" s="117">
        <v>575.45657000000006</v>
      </c>
      <c r="G205" s="117">
        <v>3044.7212068522667</v>
      </c>
      <c r="H205" s="117">
        <v>4654.7445800000005</v>
      </c>
      <c r="I205" s="117">
        <v>40763.610381142469</v>
      </c>
      <c r="J205" s="108"/>
      <c r="K205" s="108"/>
    </row>
    <row r="206" spans="1:11" ht="24.75">
      <c r="A206" s="19" t="s">
        <v>227</v>
      </c>
      <c r="B206" s="111"/>
      <c r="C206" s="111"/>
      <c r="D206" s="117">
        <v>2514.1872399999997</v>
      </c>
      <c r="E206" s="117">
        <v>14467.555353085307</v>
      </c>
      <c r="F206" s="117">
        <v>5174.6296229999989</v>
      </c>
      <c r="G206" s="117">
        <v>13942.556954021858</v>
      </c>
      <c r="H206" s="117">
        <v>472.86831000000001</v>
      </c>
      <c r="I206" s="117">
        <v>2366.5929541996816</v>
      </c>
      <c r="J206" s="108"/>
      <c r="K206" s="108"/>
    </row>
    <row r="207" spans="1:11" ht="24.75">
      <c r="A207" s="19" t="s">
        <v>94</v>
      </c>
      <c r="B207" s="111"/>
      <c r="C207" s="111"/>
      <c r="D207" s="117">
        <v>134565.48939999999</v>
      </c>
      <c r="E207" s="117">
        <v>163826.24287654864</v>
      </c>
      <c r="F207" s="117">
        <v>313.14400000000001</v>
      </c>
      <c r="G207" s="117">
        <v>504.02313726265089</v>
      </c>
      <c r="H207" s="117">
        <v>0</v>
      </c>
      <c r="I207" s="117">
        <v>0</v>
      </c>
      <c r="J207" s="108"/>
      <c r="K207" s="108"/>
    </row>
    <row r="208" spans="1:11" ht="24.75">
      <c r="A208" s="19" t="s">
        <v>228</v>
      </c>
      <c r="B208" s="108"/>
      <c r="C208" s="108"/>
      <c r="D208" s="118">
        <v>35409.051250000011</v>
      </c>
      <c r="E208" s="118">
        <v>80345.866116061763</v>
      </c>
      <c r="F208" s="118">
        <v>216.17100000000002</v>
      </c>
      <c r="G208" s="118">
        <v>755.36602714824915</v>
      </c>
      <c r="H208" s="118">
        <v>834.45699999999999</v>
      </c>
      <c r="I208" s="118">
        <v>3146.5282250894097</v>
      </c>
      <c r="J208" s="108"/>
      <c r="K208" s="108"/>
    </row>
    <row r="209" spans="1:11" ht="24.75">
      <c r="A209" s="19" t="s">
        <v>229</v>
      </c>
      <c r="B209" s="108"/>
      <c r="C209" s="108"/>
      <c r="D209" s="117">
        <v>935.86800000000005</v>
      </c>
      <c r="E209" s="117">
        <v>25637.844687913712</v>
      </c>
      <c r="F209" s="117">
        <v>170.97488000000001</v>
      </c>
      <c r="G209" s="117">
        <v>2532.4965916500378</v>
      </c>
      <c r="H209" s="117">
        <v>83.15</v>
      </c>
      <c r="I209" s="117">
        <v>2334.1811562703779</v>
      </c>
      <c r="J209" s="108"/>
      <c r="K209" s="108"/>
    </row>
    <row r="210" spans="1:11" ht="24.75">
      <c r="A210" s="19" t="s">
        <v>230</v>
      </c>
      <c r="B210" s="108"/>
      <c r="C210" s="108"/>
      <c r="D210" s="117">
        <v>2507.0201999999999</v>
      </c>
      <c r="E210" s="117">
        <v>10180.698861413533</v>
      </c>
      <c r="F210" s="117">
        <v>192.54465200000001</v>
      </c>
      <c r="G210" s="117">
        <v>433.07008357866903</v>
      </c>
      <c r="H210" s="117">
        <v>44.534999999999997</v>
      </c>
      <c r="I210" s="117">
        <v>254.86840953547667</v>
      </c>
      <c r="J210" s="108"/>
      <c r="K210" s="108"/>
    </row>
    <row r="211" spans="1:11" ht="24.75">
      <c r="A211" s="21" t="s">
        <v>231</v>
      </c>
      <c r="B211" s="111"/>
      <c r="C211" s="111"/>
      <c r="D211" s="119">
        <v>3.4159999999999995</v>
      </c>
      <c r="E211" s="119">
        <v>584.94161348323541</v>
      </c>
      <c r="F211" s="119">
        <v>0.17100000000000001</v>
      </c>
      <c r="G211" s="119">
        <v>0.46857402540949633</v>
      </c>
      <c r="H211" s="119">
        <v>4.6857402540949631E-4</v>
      </c>
      <c r="I211" s="119">
        <v>0</v>
      </c>
      <c r="J211" s="108"/>
      <c r="K211" s="108"/>
    </row>
    <row r="212" spans="1:11" ht="24.75">
      <c r="A212" s="22" t="s">
        <v>46</v>
      </c>
      <c r="B212" s="120"/>
      <c r="C212" s="120"/>
      <c r="D212" s="121">
        <f t="shared" ref="D212:H212" si="6">SUM(D202:D211)</f>
        <v>687779.85763200012</v>
      </c>
      <c r="E212" s="121">
        <v>2092994.1967144513</v>
      </c>
      <c r="F212" s="121">
        <f t="shared" si="6"/>
        <v>65947.61184100002</v>
      </c>
      <c r="G212" s="121">
        <v>164253.19169123328</v>
      </c>
      <c r="H212" s="121">
        <f t="shared" si="6"/>
        <v>27090.411858574029</v>
      </c>
      <c r="I212" s="121">
        <v>179133.72431941685</v>
      </c>
      <c r="J212" s="122"/>
      <c r="K212" s="122"/>
    </row>
  </sheetData>
  <mergeCells count="64">
    <mergeCell ref="H150:I150"/>
    <mergeCell ref="J150:K150"/>
    <mergeCell ref="C149:D149"/>
    <mergeCell ref="A150:A151"/>
    <mergeCell ref="B150:C150"/>
    <mergeCell ref="D150:E150"/>
    <mergeCell ref="F150:G150"/>
    <mergeCell ref="H119:I119"/>
    <mergeCell ref="J119:K119"/>
    <mergeCell ref="C138:D138"/>
    <mergeCell ref="A139:A140"/>
    <mergeCell ref="B139:C139"/>
    <mergeCell ref="D139:E139"/>
    <mergeCell ref="F139:G139"/>
    <mergeCell ref="H139:I139"/>
    <mergeCell ref="J139:K139"/>
    <mergeCell ref="C118:D118"/>
    <mergeCell ref="A119:A120"/>
    <mergeCell ref="B119:C119"/>
    <mergeCell ref="D119:E119"/>
    <mergeCell ref="F119:G119"/>
    <mergeCell ref="F18:G18"/>
    <mergeCell ref="H18:I18"/>
    <mergeCell ref="J18:K18"/>
    <mergeCell ref="C3:D3"/>
    <mergeCell ref="C17:D17"/>
    <mergeCell ref="F4:G4"/>
    <mergeCell ref="H4:I4"/>
    <mergeCell ref="J4:K4"/>
    <mergeCell ref="A18:A19"/>
    <mergeCell ref="B18:C18"/>
    <mergeCell ref="A4:A5"/>
    <mergeCell ref="B4:C4"/>
    <mergeCell ref="D4:E4"/>
    <mergeCell ref="D18:E18"/>
    <mergeCell ref="C43:D43"/>
    <mergeCell ref="A44:A45"/>
    <mergeCell ref="B44:C44"/>
    <mergeCell ref="D44:E44"/>
    <mergeCell ref="F44:G44"/>
    <mergeCell ref="H44:I44"/>
    <mergeCell ref="J44:K44"/>
    <mergeCell ref="H66:I66"/>
    <mergeCell ref="J66:K66"/>
    <mergeCell ref="L66:L67"/>
    <mergeCell ref="C65:D65"/>
    <mergeCell ref="A66:A67"/>
    <mergeCell ref="B66:C66"/>
    <mergeCell ref="D66:E66"/>
    <mergeCell ref="F66:G66"/>
    <mergeCell ref="C167:D167"/>
    <mergeCell ref="A168:A169"/>
    <mergeCell ref="B168:C168"/>
    <mergeCell ref="D168:E168"/>
    <mergeCell ref="F168:G168"/>
    <mergeCell ref="H168:I168"/>
    <mergeCell ref="J168:K168"/>
    <mergeCell ref="C199:D199"/>
    <mergeCell ref="A200:A201"/>
    <mergeCell ref="B200:C200"/>
    <mergeCell ref="D200:E200"/>
    <mergeCell ref="F200:G200"/>
    <mergeCell ref="H200:I200"/>
    <mergeCell ref="J200:K200"/>
  </mergeCells>
  <conditionalFormatting sqref="F68:I109">
    <cfRule type="cellIs" dxfId="0" priority="2" stopIfTrue="1" operator="equal">
      <formula>0</formula>
    </cfRule>
  </conditionalFormatting>
  <hyperlinks>
    <hyperlink ref="L108" r:id="rId1" display="http://www.fishbase.org/summary/dicentrarchus-labrax.html"/>
    <hyperlink ref="A152" r:id="rId2" location="030111" display="http://www.customs.gov.lb/customs/Tariffs/National/hs4_hs6.asp?hs2_cd=03&amp;hs=030111 - 030111"/>
    <hyperlink ref="A153" r:id="rId3" location="030211" display="http://www.customs.gov.lb/customs/Tariffs/National/hs4_hs6.asp?hs2_cd=03&amp;hs=030211 - 030211"/>
    <hyperlink ref="A154" r:id="rId4" location="030311" display="http://www.customs.gov.lb/customs/Tariffs/National/hs4_hs6.asp?hs2_cd=03&amp;hs=030311 - 030311"/>
    <hyperlink ref="A155" r:id="rId5" location="030432" display="http://www.customs.gov.lb/customs/Tariffs/National/hs4_hs6.asp?hs2_cd=03&amp;hs=030432 - 030432"/>
    <hyperlink ref="A156" r:id="rId6" location="030510" display="http://www.customs.gov.lb/customs/Tariffs/National/hs4_hs6.asp?hs2_cd=03&amp;hs=030510 - 030510"/>
    <hyperlink ref="A157" r:id="rId7" location="030611" display="http://www.customs.gov.lb/customs/Tariffs/National/hs4_hs6.asp?hs2_cd=03&amp;hs=030611 - 030611"/>
    <hyperlink ref="A158" r:id="rId8" location="030711" display="http://www.customs.gov.lb/customs/Tariffs/National/hs4_hs6.asp?hs2_cd=03&amp;hs=030711 - 030711"/>
    <hyperlink ref="A159" r:id="rId9" location="030821" display="http://www.customs.gov.lb/customs/Tariffs/National/hs4_hs6.asp?hs2_cd=03&amp;hs=030821 - 030821"/>
  </hyperlinks>
  <pageMargins left="0.7" right="0.7" top="0.75" bottom="0.75" header="0.3" footer="0.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ج 144 المتاح للاستهلاك 2014</vt:lpstr>
      <vt:lpstr>ج 145 المتاح للاستهلاك 2015</vt:lpstr>
      <vt:lpstr>ج 146 المتاح للاستهلاك 2016</vt:lpstr>
      <vt:lpstr>ج147-157المتاح للاستهلاك اصناف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Mohammed Al-Majzoub</cp:lastModifiedBy>
  <dcterms:created xsi:type="dcterms:W3CDTF">2018-12-03T07:55:05Z</dcterms:created>
  <dcterms:modified xsi:type="dcterms:W3CDTF">2018-12-11T07:23:29Z</dcterms:modified>
</cp:coreProperties>
</file>